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5" yWindow="65491" windowWidth="9060" windowHeight="8955" activeTab="22"/>
  </bookViews>
  <sheets>
    <sheet name="SL-D" sheetId="1" r:id="rId1"/>
    <sheet name="SL-Č" sheetId="2" r:id="rId2"/>
    <sheet name="S-3" sheetId="3" r:id="rId3"/>
    <sheet name="S-4" sheetId="4" r:id="rId4"/>
    <sheet name="S-5 (2)" sheetId="5" r:id="rId5"/>
    <sheet name="S-5" sheetId="6" r:id="rId6"/>
    <sheet name="S-6" sheetId="7" r:id="rId7"/>
    <sheet name="P-8" sheetId="8" r:id="rId8"/>
    <sheet name="P-8-KV (A)" sheetId="9" r:id="rId9"/>
    <sheet name="P-8-KP (A)" sheetId="10" r:id="rId10"/>
    <sheet name="P-8-KV (B)" sheetId="11" r:id="rId11"/>
    <sheet name="P-8-UM (B)" sheetId="12" r:id="rId12"/>
    <sheet name="P-16" sheetId="13" r:id="rId13"/>
    <sheet name="P-16-KV (A)" sheetId="14" r:id="rId14"/>
    <sheet name="P-16-KP (A)" sheetId="15" r:id="rId15"/>
    <sheet name="P-16-KV (B)" sheetId="16" r:id="rId16"/>
    <sheet name="P-16-UM (B)" sheetId="17" r:id="rId17"/>
    <sheet name="P-32" sheetId="18" r:id="rId18"/>
    <sheet name="P-32-KV (A)" sheetId="19" r:id="rId19"/>
    <sheet name="P-32-KP (A)" sheetId="20" r:id="rId20"/>
    <sheet name="P-32-KV (B)" sheetId="21" r:id="rId21"/>
    <sheet name="P-32-UM (B)" sheetId="22" r:id="rId22"/>
    <sheet name="KP-D" sheetId="23" r:id="rId23"/>
    <sheet name="KP-Č" sheetId="24" r:id="rId24"/>
  </sheets>
  <definedNames>
    <definedName name="_xlnm.Print_Area" localSheetId="13">'P-16-KV (A)'!$A$1:$L$35</definedName>
    <definedName name="_xlnm.Print_Area" localSheetId="20">'P-32-KV (B)'!$A$1:$N$67</definedName>
    <definedName name="_xlnm.Print_Area" localSheetId="21">'P-32-UM (B)'!$A$1:$K$131</definedName>
    <definedName name="_xlnm.Print_Area" localSheetId="2">'S-3'!$A$1:$M$40</definedName>
    <definedName name="_xlnm.Print_Area" localSheetId="0">'SL-D'!$A$1:$F$37</definedName>
  </definedNames>
  <calcPr fullCalcOnLoad="1"/>
</workbook>
</file>

<file path=xl/sharedStrings.xml><?xml version="1.0" encoding="utf-8"?>
<sst xmlns="http://schemas.openxmlformats.org/spreadsheetml/2006/main" count="801" uniqueCount="135">
  <si>
    <t>B</t>
  </si>
  <si>
    <t>P</t>
  </si>
  <si>
    <t>1 - 4</t>
  </si>
  <si>
    <t>2 - 3</t>
  </si>
  <si>
    <t>4 - 3</t>
  </si>
  <si>
    <t>1 - 2</t>
  </si>
  <si>
    <t>2 - 4</t>
  </si>
  <si>
    <t>3 - 1</t>
  </si>
  <si>
    <t>skupina 1</t>
  </si>
  <si>
    <t>3.</t>
  </si>
  <si>
    <t>5.</t>
  </si>
  <si>
    <t>7.</t>
  </si>
  <si>
    <t>9.</t>
  </si>
  <si>
    <t>11.</t>
  </si>
  <si>
    <t>13.</t>
  </si>
  <si>
    <t>15.</t>
  </si>
  <si>
    <t>1.</t>
  </si>
  <si>
    <t>2.</t>
  </si>
  <si>
    <t>17.</t>
  </si>
  <si>
    <t>19.</t>
  </si>
  <si>
    <t>21.</t>
  </si>
  <si>
    <t>23.</t>
  </si>
  <si>
    <t>25.</t>
  </si>
  <si>
    <t>27.</t>
  </si>
  <si>
    <t>29.</t>
  </si>
  <si>
    <t>31.</t>
  </si>
  <si>
    <t>2 - 5</t>
  </si>
  <si>
    <t>3 - 4</t>
  </si>
  <si>
    <t>5 - 3</t>
  </si>
  <si>
    <t>4 - 5</t>
  </si>
  <si>
    <t>4 - 2</t>
  </si>
  <si>
    <t>5 - 1</t>
  </si>
  <si>
    <t>1 - 6</t>
  </si>
  <si>
    <t>6 - 4</t>
  </si>
  <si>
    <t>2 - 6</t>
  </si>
  <si>
    <t>6 - 5</t>
  </si>
  <si>
    <t>3 - 6</t>
  </si>
  <si>
    <t>skupina 2</t>
  </si>
  <si>
    <t>skupina 3</t>
  </si>
  <si>
    <t>skupina 4</t>
  </si>
  <si>
    <t>skupina 5</t>
  </si>
  <si>
    <t>skupina 6</t>
  </si>
  <si>
    <t>skupina 7</t>
  </si>
  <si>
    <t>skupina 8</t>
  </si>
  <si>
    <t>skupina 9</t>
  </si>
  <si>
    <t>skupina 10</t>
  </si>
  <si>
    <t>skupina 11</t>
  </si>
  <si>
    <t>skupina 12</t>
  </si>
  <si>
    <t>skupina 13</t>
  </si>
  <si>
    <t>skupina 14</t>
  </si>
  <si>
    <t>Dvouhra - konečné pořadí</t>
  </si>
  <si>
    <t>Čtyřhra - konečné pořadí</t>
  </si>
  <si>
    <t>Čtyřhra - startovní listina</t>
  </si>
  <si>
    <t>Dvouhra - startovní listina</t>
  </si>
  <si>
    <t>Dvouhra - I. stupeň</t>
  </si>
  <si>
    <t>Dvouhra - II. stupeň - finále A - kolo vítězů</t>
  </si>
  <si>
    <t>Dvouhra - II. stupeň - finále A - kolo poražených</t>
  </si>
  <si>
    <t>Dvouhra - II. stupeň - finále B - kolo vítězů</t>
  </si>
  <si>
    <t>Dvouhra - II. stupeň - finále B - o umístění</t>
  </si>
  <si>
    <t>Čtyřhra</t>
  </si>
  <si>
    <t>TJ Sport Kladno</t>
  </si>
  <si>
    <t>5.- 6.</t>
  </si>
  <si>
    <t>7.- 8.</t>
  </si>
  <si>
    <t>9.-12.</t>
  </si>
  <si>
    <t>13.-16.</t>
  </si>
  <si>
    <t>3.-4.</t>
  </si>
  <si>
    <t>5.-8.</t>
  </si>
  <si>
    <t>9.-16.</t>
  </si>
  <si>
    <t>17.-27.</t>
  </si>
  <si>
    <t>xxxxxxxxxxxx</t>
  </si>
  <si>
    <t>xxxxxxxxxxxxx</t>
  </si>
  <si>
    <t>20.</t>
  </si>
  <si>
    <t>22.</t>
  </si>
  <si>
    <t>28.</t>
  </si>
  <si>
    <t>3:0</t>
  </si>
  <si>
    <t>3:1</t>
  </si>
  <si>
    <t>0:3</t>
  </si>
  <si>
    <t>2:3</t>
  </si>
  <si>
    <t>4.</t>
  </si>
  <si>
    <t>1:3</t>
  </si>
  <si>
    <t>3:2</t>
  </si>
  <si>
    <t>18.</t>
  </si>
  <si>
    <t>24.</t>
  </si>
  <si>
    <t>26.</t>
  </si>
  <si>
    <t>30.</t>
  </si>
  <si>
    <t>32.</t>
  </si>
  <si>
    <t>33.</t>
  </si>
  <si>
    <t>34.</t>
  </si>
  <si>
    <t>Regionální  svaz stolního tenisu</t>
  </si>
  <si>
    <t>Regionální soutěže</t>
  </si>
  <si>
    <t>Regionální přebor 2012</t>
  </si>
  <si>
    <t>Krous Martin</t>
  </si>
  <si>
    <t>Čižinský Zdeněk Dr.</t>
  </si>
  <si>
    <t>Sparta-Doly Kladno</t>
  </si>
  <si>
    <t>41- 50</t>
  </si>
  <si>
    <t>Tajč Václav</t>
  </si>
  <si>
    <t>STC Slaný</t>
  </si>
  <si>
    <t>Jangl Zdeněk</t>
  </si>
  <si>
    <t>Sokol Unhošť</t>
  </si>
  <si>
    <t>Ocásek Rostislav</t>
  </si>
  <si>
    <t>KST Slatina</t>
  </si>
  <si>
    <t>71- 80</t>
  </si>
  <si>
    <t>Vysoudil Tomáš</t>
  </si>
  <si>
    <t>81- 90</t>
  </si>
  <si>
    <t>Novák David</t>
  </si>
  <si>
    <t>Horbaj Dušan</t>
  </si>
  <si>
    <t>Škach Jaroslav</t>
  </si>
  <si>
    <t>91-110</t>
  </si>
  <si>
    <t>Rauk Jiří</t>
  </si>
  <si>
    <t>Habrcetl Milan</t>
  </si>
  <si>
    <t>Hurt Miroslav</t>
  </si>
  <si>
    <t>111-140</t>
  </si>
  <si>
    <t>Procházka Ondřej</t>
  </si>
  <si>
    <t>Hudeček Josef</t>
  </si>
  <si>
    <t>Sok.Stochov-Honice</t>
  </si>
  <si>
    <t>Javůrek Roman</t>
  </si>
  <si>
    <t>Burgr Martin</t>
  </si>
  <si>
    <t>141-172</t>
  </si>
  <si>
    <t>Šeršeň Miroslav</t>
  </si>
  <si>
    <t>TSM GRAST Kladno</t>
  </si>
  <si>
    <t>Jedlička Petr</t>
  </si>
  <si>
    <t>Švejda Ondřej</t>
  </si>
  <si>
    <t>Pachman Jiří</t>
  </si>
  <si>
    <t>Sokol Buštěhrad</t>
  </si>
  <si>
    <t>Kopřiva Daniel</t>
  </si>
  <si>
    <t>Macháček Otakar</t>
  </si>
  <si>
    <t>Tajč Václav (STC Slaný)</t>
  </si>
  <si>
    <t>Čižinský Zdeněk Dr. (Sparta-Doly Kladno)</t>
  </si>
  <si>
    <t>Burgr Martin (TJ Sport Kladno)</t>
  </si>
  <si>
    <t>Hurt Miroslav (Sokol Unhošť)</t>
  </si>
  <si>
    <t>Ocásek Rostislav (KST Slatina)</t>
  </si>
  <si>
    <t>Jangl Zdeněk (Sokol Unhošť)</t>
  </si>
  <si>
    <t>Krous Martin (Sokol Unhošť)</t>
  </si>
  <si>
    <t>Vysoudil Tomáš (Sparta-Doly Kladno)</t>
  </si>
  <si>
    <t>3. Ocásek Rostislav (KST Slatina)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</si>
</sst>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hair"/>
    </border>
    <border>
      <left style="hair"/>
      <right style="hair"/>
      <top style="thin"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hair"/>
      <top/>
      <bottom style="thin"/>
    </border>
    <border>
      <left style="thin"/>
      <right/>
      <top style="hair"/>
      <bottom style="thin"/>
    </border>
    <border>
      <left style="thin"/>
      <right style="hair"/>
      <top/>
      <bottom style="hair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24" borderId="28" xfId="0" applyNumberFormat="1" applyFont="1" applyFill="1" applyBorder="1" applyAlignment="1">
      <alignment horizontal="center" vertical="center"/>
    </xf>
    <xf numFmtId="0" fontId="2" fillId="24" borderId="18" xfId="0" applyNumberFormat="1" applyFont="1" applyFill="1" applyBorder="1" applyAlignment="1">
      <alignment horizontal="center" vertical="center"/>
    </xf>
    <xf numFmtId="0" fontId="2" fillId="24" borderId="27" xfId="0" applyNumberFormat="1" applyFont="1" applyFill="1" applyBorder="1" applyAlignment="1">
      <alignment horizontal="center" vertical="center"/>
    </xf>
    <xf numFmtId="0" fontId="2" fillId="25" borderId="29" xfId="0" applyNumberFormat="1" applyFont="1" applyFill="1" applyBorder="1" applyAlignment="1">
      <alignment horizontal="center" vertical="center"/>
    </xf>
    <xf numFmtId="0" fontId="2" fillId="25" borderId="14" xfId="0" applyNumberFormat="1" applyFont="1" applyFill="1" applyBorder="1" applyAlignment="1">
      <alignment horizontal="center" vertical="center"/>
    </xf>
    <xf numFmtId="0" fontId="2" fillId="25" borderId="20" xfId="0" applyNumberFormat="1" applyFont="1" applyFill="1" applyBorder="1" applyAlignment="1">
      <alignment horizontal="center" vertical="center"/>
    </xf>
    <xf numFmtId="0" fontId="2" fillId="25" borderId="15" xfId="0" applyNumberFormat="1" applyFont="1" applyFill="1" applyBorder="1" applyAlignment="1">
      <alignment horizontal="center" vertical="center"/>
    </xf>
    <xf numFmtId="0" fontId="2" fillId="25" borderId="22" xfId="0" applyNumberFormat="1" applyFont="1" applyFill="1" applyBorder="1" applyAlignment="1">
      <alignment horizontal="center" vertical="center"/>
    </xf>
    <xf numFmtId="0" fontId="2" fillId="25" borderId="17" xfId="0" applyNumberFormat="1" applyFont="1" applyFill="1" applyBorder="1" applyAlignment="1">
      <alignment horizontal="center" vertical="center"/>
    </xf>
    <xf numFmtId="0" fontId="2" fillId="25" borderId="19" xfId="0" applyNumberFormat="1" applyFont="1" applyFill="1" applyBorder="1" applyAlignment="1">
      <alignment horizontal="center" vertical="center"/>
    </xf>
    <xf numFmtId="0" fontId="2" fillId="25" borderId="18" xfId="0" applyNumberFormat="1" applyFont="1" applyFill="1" applyBorder="1" applyAlignment="1">
      <alignment horizontal="center" vertical="center"/>
    </xf>
    <xf numFmtId="0" fontId="2" fillId="25" borderId="21" xfId="0" applyNumberFormat="1" applyFont="1" applyFill="1" applyBorder="1" applyAlignment="1">
      <alignment horizontal="center" vertical="center"/>
    </xf>
    <xf numFmtId="0" fontId="2" fillId="25" borderId="24" xfId="0" applyNumberFormat="1" applyFont="1" applyFill="1" applyBorder="1" applyAlignment="1">
      <alignment horizontal="center" vertical="center"/>
    </xf>
    <xf numFmtId="0" fontId="2" fillId="25" borderId="26" xfId="0" applyNumberFormat="1" applyFont="1" applyFill="1" applyBorder="1" applyAlignment="1">
      <alignment horizontal="center" vertical="center"/>
    </xf>
    <xf numFmtId="0" fontId="2" fillId="25" borderId="25" xfId="0" applyNumberFormat="1" applyFont="1" applyFill="1" applyBorder="1" applyAlignment="1">
      <alignment horizontal="center" vertical="center"/>
    </xf>
    <xf numFmtId="0" fontId="2" fillId="25" borderId="27" xfId="0" applyNumberFormat="1" applyFont="1" applyFill="1" applyBorder="1" applyAlignment="1">
      <alignment horizontal="center" vertical="center"/>
    </xf>
    <xf numFmtId="0" fontId="2" fillId="24" borderId="1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35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center"/>
    </xf>
    <xf numFmtId="0" fontId="2" fillId="0" borderId="37" xfId="0" applyNumberFormat="1" applyFont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left" vertical="center"/>
    </xf>
    <xf numFmtId="0" fontId="2" fillId="0" borderId="37" xfId="0" applyNumberFormat="1" applyFont="1" applyFill="1" applyBorder="1" applyAlignment="1">
      <alignment horizontal="left" vertical="center"/>
    </xf>
    <xf numFmtId="0" fontId="2" fillId="0" borderId="36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39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19" borderId="38" xfId="0" applyFont="1" applyFill="1" applyBorder="1" applyAlignment="1">
      <alignment horizontal="right" vertical="center"/>
    </xf>
    <xf numFmtId="0" fontId="2" fillId="19" borderId="16" xfId="0" applyFont="1" applyFill="1" applyBorder="1" applyAlignment="1">
      <alignment horizontal="right" vertical="center"/>
    </xf>
    <xf numFmtId="0" fontId="2" fillId="19" borderId="23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19" borderId="50" xfId="0" applyNumberFormat="1" applyFont="1" applyFill="1" applyBorder="1" applyAlignment="1">
      <alignment horizontal="right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19" borderId="51" xfId="0" applyNumberFormat="1" applyFont="1" applyFill="1" applyBorder="1" applyAlignment="1">
      <alignment horizontal="right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19" borderId="53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19" borderId="0" xfId="0" applyNumberFormat="1" applyFont="1" applyFill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19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2" fillId="0" borderId="55" xfId="0" applyFont="1" applyFill="1" applyBorder="1" applyAlignment="1">
      <alignment horizontal="right" vertical="center"/>
    </xf>
    <xf numFmtId="16" fontId="2" fillId="0" borderId="51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56" xfId="0" applyNumberFormat="1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57" xfId="0" applyNumberFormat="1" applyFont="1" applyFill="1" applyBorder="1" applyAlignment="1">
      <alignment horizontal="left" vertical="center"/>
    </xf>
    <xf numFmtId="0" fontId="3" fillId="0" borderId="58" xfId="0" applyNumberFormat="1" applyFont="1" applyFill="1" applyBorder="1" applyAlignment="1">
      <alignment horizontal="left" vertical="center"/>
    </xf>
    <xf numFmtId="0" fontId="3" fillId="0" borderId="59" xfId="0" applyNumberFormat="1" applyFont="1" applyFill="1" applyBorder="1" applyAlignment="1">
      <alignment horizontal="left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left" vertical="center"/>
    </xf>
    <xf numFmtId="49" fontId="2" fillId="0" borderId="61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left" vertical="center"/>
    </xf>
    <xf numFmtId="0" fontId="2" fillId="0" borderId="63" xfId="0" applyNumberFormat="1" applyFont="1" applyBorder="1" applyAlignment="1">
      <alignment horizontal="left" vertical="center"/>
    </xf>
    <xf numFmtId="0" fontId="2" fillId="0" borderId="64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68"/>
  <sheetViews>
    <sheetView zoomScalePageLayoutView="0" workbookViewId="0" topLeftCell="A1">
      <selection activeCell="A1" sqref="A1:F37"/>
    </sheetView>
  </sheetViews>
  <sheetFormatPr defaultColWidth="9.00390625" defaultRowHeight="13.5" customHeight="1"/>
  <cols>
    <col min="1" max="1" width="5.125" style="30" customWidth="1"/>
    <col min="2" max="2" width="8.125" style="28" hidden="1" customWidth="1"/>
    <col min="3" max="3" width="18.00390625" style="29" bestFit="1" customWidth="1"/>
    <col min="4" max="4" width="6.75390625" style="30" customWidth="1"/>
    <col min="5" max="5" width="25.75390625" style="29" customWidth="1"/>
    <col min="6" max="6" width="10.75390625" style="28" customWidth="1"/>
    <col min="7" max="16384" width="9.125" style="27" customWidth="1"/>
  </cols>
  <sheetData>
    <row r="1" spans="1:6" s="13" customFormat="1" ht="13.5" customHeight="1">
      <c r="A1" s="98" t="s">
        <v>88</v>
      </c>
      <c r="B1" s="99"/>
      <c r="D1" s="98"/>
      <c r="E1" s="98"/>
      <c r="F1" s="38">
        <f ca="1">TODAY()</f>
        <v>41237</v>
      </c>
    </row>
    <row r="2" spans="1:6" s="13" customFormat="1" ht="13.5" customHeight="1">
      <c r="A2" s="13" t="s">
        <v>90</v>
      </c>
      <c r="B2" s="99"/>
      <c r="D2" s="98"/>
      <c r="E2" s="98"/>
      <c r="F2" s="99" t="s">
        <v>89</v>
      </c>
    </row>
    <row r="3" spans="1:6" s="13" customFormat="1" ht="13.5" customHeight="1">
      <c r="A3" s="13" t="s">
        <v>60</v>
      </c>
      <c r="B3" s="99"/>
      <c r="D3" s="98"/>
      <c r="E3" s="98"/>
      <c r="F3" s="26" t="s">
        <v>53</v>
      </c>
    </row>
    <row r="5" spans="1:6" ht="13.5" customHeight="1">
      <c r="A5" s="107">
        <v>1</v>
      </c>
      <c r="B5" s="108"/>
      <c r="C5" s="78" t="s">
        <v>92</v>
      </c>
      <c r="D5" s="79"/>
      <c r="E5" s="78" t="s">
        <v>93</v>
      </c>
      <c r="F5" s="80" t="s">
        <v>94</v>
      </c>
    </row>
    <row r="6" spans="1:6" ht="13.5" customHeight="1">
      <c r="A6" s="109">
        <v>2</v>
      </c>
      <c r="B6" s="110"/>
      <c r="C6" s="81" t="s">
        <v>95</v>
      </c>
      <c r="D6" s="82"/>
      <c r="E6" s="81" t="s">
        <v>96</v>
      </c>
      <c r="F6" s="83" t="s">
        <v>94</v>
      </c>
    </row>
    <row r="7" spans="1:6" ht="13.5" customHeight="1">
      <c r="A7" s="109">
        <v>3</v>
      </c>
      <c r="B7" s="110"/>
      <c r="C7" s="81" t="s">
        <v>97</v>
      </c>
      <c r="D7" s="82"/>
      <c r="E7" s="81" t="s">
        <v>98</v>
      </c>
      <c r="F7" s="83" t="s">
        <v>94</v>
      </c>
    </row>
    <row r="8" spans="1:6" ht="13.5" customHeight="1">
      <c r="A8" s="109">
        <v>4</v>
      </c>
      <c r="B8" s="110"/>
      <c r="C8" s="81" t="s">
        <v>99</v>
      </c>
      <c r="D8" s="82"/>
      <c r="E8" s="81" t="s">
        <v>100</v>
      </c>
      <c r="F8" s="83" t="s">
        <v>101</v>
      </c>
    </row>
    <row r="9" spans="1:6" ht="13.5" customHeight="1">
      <c r="A9" s="109">
        <v>5</v>
      </c>
      <c r="B9" s="110"/>
      <c r="C9" s="81" t="s">
        <v>102</v>
      </c>
      <c r="D9" s="82"/>
      <c r="E9" s="81" t="s">
        <v>93</v>
      </c>
      <c r="F9" s="83" t="s">
        <v>103</v>
      </c>
    </row>
    <row r="10" spans="1:6" ht="13.5" customHeight="1">
      <c r="A10" s="109">
        <v>6</v>
      </c>
      <c r="B10" s="110"/>
      <c r="C10" s="81" t="s">
        <v>104</v>
      </c>
      <c r="D10" s="82"/>
      <c r="E10" s="81" t="s">
        <v>60</v>
      </c>
      <c r="F10" s="83" t="s">
        <v>103</v>
      </c>
    </row>
    <row r="11" spans="1:6" ht="13.5" customHeight="1">
      <c r="A11" s="109">
        <v>7</v>
      </c>
      <c r="B11" s="110"/>
      <c r="C11" s="81" t="s">
        <v>105</v>
      </c>
      <c r="D11" s="82"/>
      <c r="E11" s="81" t="s">
        <v>60</v>
      </c>
      <c r="F11" s="83" t="s">
        <v>103</v>
      </c>
    </row>
    <row r="12" spans="1:6" ht="13.5" customHeight="1">
      <c r="A12" s="109">
        <v>8</v>
      </c>
      <c r="B12" s="110"/>
      <c r="C12" s="81" t="s">
        <v>106</v>
      </c>
      <c r="D12" s="82"/>
      <c r="E12" s="81" t="s">
        <v>60</v>
      </c>
      <c r="F12" s="83" t="s">
        <v>107</v>
      </c>
    </row>
    <row r="13" spans="1:6" ht="13.5" customHeight="1">
      <c r="A13" s="109">
        <v>9</v>
      </c>
      <c r="B13" s="110"/>
      <c r="C13" s="81" t="s">
        <v>108</v>
      </c>
      <c r="D13" s="82"/>
      <c r="E13" s="81" t="s">
        <v>60</v>
      </c>
      <c r="F13" s="83" t="s">
        <v>107</v>
      </c>
    </row>
    <row r="14" spans="1:6" ht="13.5" customHeight="1">
      <c r="A14" s="109">
        <v>10</v>
      </c>
      <c r="B14" s="110"/>
      <c r="C14" s="81" t="s">
        <v>109</v>
      </c>
      <c r="D14" s="82"/>
      <c r="E14" s="81" t="s">
        <v>60</v>
      </c>
      <c r="F14" s="83" t="s">
        <v>107</v>
      </c>
    </row>
    <row r="15" spans="1:6" ht="13.5" customHeight="1">
      <c r="A15" s="109">
        <v>11</v>
      </c>
      <c r="B15" s="110"/>
      <c r="C15" s="81" t="s">
        <v>110</v>
      </c>
      <c r="D15" s="82"/>
      <c r="E15" s="81" t="s">
        <v>98</v>
      </c>
      <c r="F15" s="83" t="s">
        <v>111</v>
      </c>
    </row>
    <row r="16" spans="1:6" ht="13.5" customHeight="1">
      <c r="A16" s="109">
        <v>12</v>
      </c>
      <c r="B16" s="110"/>
      <c r="C16" s="81" t="s">
        <v>112</v>
      </c>
      <c r="D16" s="82"/>
      <c r="E16" s="81" t="s">
        <v>60</v>
      </c>
      <c r="F16" s="83" t="s">
        <v>111</v>
      </c>
    </row>
    <row r="17" spans="1:6" ht="13.5" customHeight="1">
      <c r="A17" s="109">
        <v>13</v>
      </c>
      <c r="B17" s="110"/>
      <c r="C17" s="81" t="s">
        <v>113</v>
      </c>
      <c r="D17" s="82"/>
      <c r="E17" s="81" t="s">
        <v>114</v>
      </c>
      <c r="F17" s="83" t="s">
        <v>111</v>
      </c>
    </row>
    <row r="18" spans="1:6" ht="13.5" customHeight="1">
      <c r="A18" s="109">
        <v>14</v>
      </c>
      <c r="B18" s="110"/>
      <c r="C18" s="81" t="s">
        <v>115</v>
      </c>
      <c r="D18" s="82"/>
      <c r="E18" s="81" t="s">
        <v>100</v>
      </c>
      <c r="F18" s="83" t="s">
        <v>111</v>
      </c>
    </row>
    <row r="19" spans="1:6" ht="13.5" customHeight="1">
      <c r="A19" s="109">
        <v>15</v>
      </c>
      <c r="B19" s="110"/>
      <c r="C19" s="81" t="s">
        <v>116</v>
      </c>
      <c r="D19" s="82"/>
      <c r="E19" s="81" t="s">
        <v>60</v>
      </c>
      <c r="F19" s="83" t="s">
        <v>117</v>
      </c>
    </row>
    <row r="20" spans="1:6" ht="13.5" customHeight="1">
      <c r="A20" s="109">
        <v>16</v>
      </c>
      <c r="B20" s="110"/>
      <c r="C20" s="81" t="s">
        <v>118</v>
      </c>
      <c r="D20" s="82"/>
      <c r="E20" s="81" t="s">
        <v>119</v>
      </c>
      <c r="F20" s="83" t="s">
        <v>117</v>
      </c>
    </row>
    <row r="21" spans="1:6" ht="13.5" customHeight="1">
      <c r="A21" s="109">
        <v>17</v>
      </c>
      <c r="B21" s="110"/>
      <c r="C21" s="81" t="s">
        <v>120</v>
      </c>
      <c r="D21" s="82"/>
      <c r="E21" s="81" t="s">
        <v>114</v>
      </c>
      <c r="F21" s="83" t="s">
        <v>117</v>
      </c>
    </row>
    <row r="22" spans="1:6" ht="13.5" customHeight="1">
      <c r="A22" s="109">
        <v>18</v>
      </c>
      <c r="B22" s="110"/>
      <c r="C22" s="81" t="s">
        <v>121</v>
      </c>
      <c r="D22" s="82"/>
      <c r="E22" s="81" t="s">
        <v>119</v>
      </c>
      <c r="F22" s="83" t="s">
        <v>117</v>
      </c>
    </row>
    <row r="23" spans="1:6" ht="13.5" customHeight="1">
      <c r="A23" s="109">
        <v>19</v>
      </c>
      <c r="B23" s="110"/>
      <c r="C23" s="81" t="s">
        <v>122</v>
      </c>
      <c r="D23" s="82"/>
      <c r="E23" s="81" t="s">
        <v>123</v>
      </c>
      <c r="F23" s="83">
        <v>172.5</v>
      </c>
    </row>
    <row r="24" spans="1:6" ht="13.5" customHeight="1">
      <c r="A24" s="109">
        <v>20</v>
      </c>
      <c r="B24" s="110"/>
      <c r="C24" s="81" t="s">
        <v>91</v>
      </c>
      <c r="D24" s="82"/>
      <c r="E24" s="81" t="s">
        <v>98</v>
      </c>
      <c r="F24" s="83"/>
    </row>
    <row r="25" spans="1:6" ht="13.5" customHeight="1">
      <c r="A25" s="109">
        <v>21</v>
      </c>
      <c r="B25" s="110"/>
      <c r="C25" s="81" t="s">
        <v>124</v>
      </c>
      <c r="D25" s="82"/>
      <c r="E25" s="81" t="s">
        <v>60</v>
      </c>
      <c r="F25" s="83"/>
    </row>
    <row r="26" spans="1:6" ht="13.5" customHeight="1">
      <c r="A26" s="109">
        <v>22</v>
      </c>
      <c r="B26" s="110"/>
      <c r="C26" s="81" t="s">
        <v>125</v>
      </c>
      <c r="D26" s="82"/>
      <c r="E26" s="81" t="s">
        <v>119</v>
      </c>
      <c r="F26" s="83"/>
    </row>
    <row r="27" spans="1:6" ht="13.5" customHeight="1">
      <c r="A27" s="109">
        <v>23</v>
      </c>
      <c r="B27" s="110"/>
      <c r="C27" s="81" t="s">
        <v>69</v>
      </c>
      <c r="D27" s="82"/>
      <c r="E27" s="81" t="s">
        <v>70</v>
      </c>
      <c r="F27" s="83"/>
    </row>
    <row r="28" spans="1:6" ht="13.5" customHeight="1">
      <c r="A28" s="109">
        <v>24</v>
      </c>
      <c r="B28" s="110"/>
      <c r="C28" s="81"/>
      <c r="D28" s="82"/>
      <c r="E28" s="81"/>
      <c r="F28" s="83"/>
    </row>
    <row r="29" spans="1:6" ht="13.5" customHeight="1">
      <c r="A29" s="109">
        <v>25</v>
      </c>
      <c r="B29" s="110"/>
      <c r="C29" s="81"/>
      <c r="D29" s="82"/>
      <c r="E29" s="81"/>
      <c r="F29" s="83"/>
    </row>
    <row r="30" spans="1:6" ht="13.5" customHeight="1">
      <c r="A30" s="109">
        <v>26</v>
      </c>
      <c r="B30" s="110"/>
      <c r="C30" s="81"/>
      <c r="D30" s="82"/>
      <c r="E30" s="81"/>
      <c r="F30" s="83"/>
    </row>
    <row r="31" spans="1:6" ht="13.5" customHeight="1">
      <c r="A31" s="109">
        <v>27</v>
      </c>
      <c r="B31" s="110"/>
      <c r="C31" s="81"/>
      <c r="D31" s="82"/>
      <c r="E31" s="81"/>
      <c r="F31" s="83"/>
    </row>
    <row r="32" spans="1:6" ht="13.5" customHeight="1">
      <c r="A32" s="109">
        <v>28</v>
      </c>
      <c r="B32" s="110"/>
      <c r="C32" s="81"/>
      <c r="D32" s="82"/>
      <c r="E32" s="81"/>
      <c r="F32" s="83"/>
    </row>
    <row r="33" spans="1:6" ht="13.5" customHeight="1">
      <c r="A33" s="109">
        <v>29</v>
      </c>
      <c r="B33" s="110"/>
      <c r="C33" s="81"/>
      <c r="D33" s="82"/>
      <c r="E33" s="81"/>
      <c r="F33" s="83"/>
    </row>
    <row r="34" spans="1:6" ht="13.5" customHeight="1">
      <c r="A34" s="109">
        <v>30</v>
      </c>
      <c r="B34" s="110"/>
      <c r="C34" s="81"/>
      <c r="D34" s="82"/>
      <c r="E34" s="81"/>
      <c r="F34" s="83"/>
    </row>
    <row r="35" spans="1:6" ht="13.5" customHeight="1">
      <c r="A35" s="109">
        <v>31</v>
      </c>
      <c r="B35" s="110"/>
      <c r="C35" s="81"/>
      <c r="D35" s="82"/>
      <c r="E35" s="81"/>
      <c r="F35" s="83"/>
    </row>
    <row r="36" spans="1:6" ht="13.5" customHeight="1">
      <c r="A36" s="109">
        <v>32</v>
      </c>
      <c r="B36" s="110"/>
      <c r="C36" s="81"/>
      <c r="D36" s="82"/>
      <c r="E36" s="81"/>
      <c r="F36" s="83"/>
    </row>
    <row r="37" spans="1:6" ht="13.5" customHeight="1">
      <c r="A37" s="109">
        <v>33</v>
      </c>
      <c r="B37" s="110"/>
      <c r="C37" s="81"/>
      <c r="D37" s="82"/>
      <c r="E37" s="81"/>
      <c r="F37" s="83"/>
    </row>
    <row r="38" spans="1:6" ht="13.5" customHeight="1">
      <c r="A38" s="109">
        <v>34</v>
      </c>
      <c r="B38" s="110"/>
      <c r="C38" s="81"/>
      <c r="D38" s="82"/>
      <c r="E38" s="81"/>
      <c r="F38" s="83"/>
    </row>
    <row r="39" spans="1:6" ht="13.5" customHeight="1">
      <c r="A39" s="109">
        <v>35</v>
      </c>
      <c r="B39" s="110"/>
      <c r="C39" s="81"/>
      <c r="D39" s="82"/>
      <c r="E39" s="81"/>
      <c r="F39" s="83"/>
    </row>
    <row r="40" spans="1:6" ht="13.5" customHeight="1">
      <c r="A40" s="109">
        <v>36</v>
      </c>
      <c r="B40" s="110"/>
      <c r="C40" s="81"/>
      <c r="D40" s="82"/>
      <c r="E40" s="81"/>
      <c r="F40" s="83"/>
    </row>
    <row r="41" spans="1:6" ht="13.5" customHeight="1">
      <c r="A41" s="109">
        <v>37</v>
      </c>
      <c r="B41" s="110"/>
      <c r="C41" s="81"/>
      <c r="D41" s="82"/>
      <c r="E41" s="81"/>
      <c r="F41" s="83"/>
    </row>
    <row r="42" spans="1:6" ht="13.5" customHeight="1">
      <c r="A42" s="109">
        <v>38</v>
      </c>
      <c r="B42" s="110"/>
      <c r="C42" s="81"/>
      <c r="D42" s="82"/>
      <c r="E42" s="81"/>
      <c r="F42" s="83"/>
    </row>
    <row r="43" spans="1:6" ht="13.5" customHeight="1">
      <c r="A43" s="109">
        <v>39</v>
      </c>
      <c r="B43" s="110"/>
      <c r="C43" s="81"/>
      <c r="D43" s="82"/>
      <c r="E43" s="81"/>
      <c r="F43" s="83"/>
    </row>
    <row r="44" spans="1:6" ht="13.5" customHeight="1">
      <c r="A44" s="109">
        <v>40</v>
      </c>
      <c r="B44" s="110"/>
      <c r="C44" s="81"/>
      <c r="D44" s="82"/>
      <c r="E44" s="81"/>
      <c r="F44" s="83"/>
    </row>
    <row r="45" spans="1:6" ht="13.5" customHeight="1">
      <c r="A45" s="109">
        <v>41</v>
      </c>
      <c r="B45" s="110"/>
      <c r="C45" s="81"/>
      <c r="D45" s="82"/>
      <c r="E45" s="81"/>
      <c r="F45" s="83"/>
    </row>
    <row r="46" spans="1:6" ht="13.5" customHeight="1">
      <c r="A46" s="109">
        <v>42</v>
      </c>
      <c r="B46" s="110"/>
      <c r="C46" s="81"/>
      <c r="D46" s="82"/>
      <c r="E46" s="81"/>
      <c r="F46" s="83"/>
    </row>
    <row r="47" spans="1:6" ht="13.5" customHeight="1">
      <c r="A47" s="109">
        <v>43</v>
      </c>
      <c r="B47" s="110"/>
      <c r="C47" s="81"/>
      <c r="D47" s="82"/>
      <c r="E47" s="81"/>
      <c r="F47" s="83"/>
    </row>
    <row r="48" spans="1:6" ht="13.5" customHeight="1">
      <c r="A48" s="109">
        <v>44</v>
      </c>
      <c r="B48" s="110"/>
      <c r="C48" s="81"/>
      <c r="D48" s="82"/>
      <c r="E48" s="81"/>
      <c r="F48" s="83"/>
    </row>
    <row r="49" spans="1:6" ht="13.5" customHeight="1">
      <c r="A49" s="109">
        <v>45</v>
      </c>
      <c r="B49" s="110"/>
      <c r="C49" s="81"/>
      <c r="D49" s="82"/>
      <c r="E49" s="81"/>
      <c r="F49" s="83"/>
    </row>
    <row r="50" spans="1:6" ht="13.5" customHeight="1">
      <c r="A50" s="109">
        <v>46</v>
      </c>
      <c r="B50" s="110"/>
      <c r="C50" s="81"/>
      <c r="D50" s="82"/>
      <c r="E50" s="81"/>
      <c r="F50" s="83"/>
    </row>
    <row r="51" spans="1:6" ht="13.5" customHeight="1">
      <c r="A51" s="109">
        <v>47</v>
      </c>
      <c r="B51" s="110"/>
      <c r="C51" s="81"/>
      <c r="D51" s="82"/>
      <c r="E51" s="81"/>
      <c r="F51" s="83"/>
    </row>
    <row r="52" spans="1:6" ht="13.5" customHeight="1">
      <c r="A52" s="109">
        <v>48</v>
      </c>
      <c r="B52" s="110"/>
      <c r="C52" s="81"/>
      <c r="D52" s="82"/>
      <c r="E52" s="81"/>
      <c r="F52" s="83"/>
    </row>
    <row r="53" spans="1:6" ht="13.5" customHeight="1">
      <c r="A53" s="109">
        <v>49</v>
      </c>
      <c r="B53" s="110"/>
      <c r="C53" s="81"/>
      <c r="D53" s="82"/>
      <c r="E53" s="81"/>
      <c r="F53" s="83"/>
    </row>
    <row r="54" spans="1:6" ht="13.5" customHeight="1">
      <c r="A54" s="109">
        <v>50</v>
      </c>
      <c r="B54" s="110"/>
      <c r="C54" s="81"/>
      <c r="D54" s="82"/>
      <c r="E54" s="81"/>
      <c r="F54" s="83"/>
    </row>
    <row r="55" spans="1:6" ht="13.5" customHeight="1">
      <c r="A55" s="109">
        <v>51</v>
      </c>
      <c r="B55" s="110"/>
      <c r="C55" s="81"/>
      <c r="D55" s="82"/>
      <c r="E55" s="81"/>
      <c r="F55" s="83"/>
    </row>
    <row r="56" spans="1:6" ht="13.5" customHeight="1">
      <c r="A56" s="109">
        <v>52</v>
      </c>
      <c r="B56" s="110"/>
      <c r="C56" s="81"/>
      <c r="D56" s="82"/>
      <c r="E56" s="81"/>
      <c r="F56" s="83"/>
    </row>
    <row r="57" spans="1:6" ht="13.5" customHeight="1">
      <c r="A57" s="109">
        <v>53</v>
      </c>
      <c r="B57" s="110"/>
      <c r="C57" s="81"/>
      <c r="D57" s="82"/>
      <c r="E57" s="81"/>
      <c r="F57" s="83"/>
    </row>
    <row r="58" spans="1:6" ht="13.5" customHeight="1">
      <c r="A58" s="109">
        <v>54</v>
      </c>
      <c r="B58" s="110"/>
      <c r="C58" s="81"/>
      <c r="D58" s="82"/>
      <c r="E58" s="81"/>
      <c r="F58" s="83"/>
    </row>
    <row r="59" spans="1:6" ht="13.5" customHeight="1">
      <c r="A59" s="109">
        <v>55</v>
      </c>
      <c r="B59" s="110"/>
      <c r="C59" s="81"/>
      <c r="D59" s="82"/>
      <c r="E59" s="81"/>
      <c r="F59" s="83"/>
    </row>
    <row r="60" spans="1:6" ht="13.5" customHeight="1">
      <c r="A60" s="109">
        <v>56</v>
      </c>
      <c r="B60" s="110"/>
      <c r="C60" s="81"/>
      <c r="D60" s="82"/>
      <c r="E60" s="81"/>
      <c r="F60" s="83"/>
    </row>
    <row r="61" spans="1:6" ht="13.5" customHeight="1">
      <c r="A61" s="109">
        <v>57</v>
      </c>
      <c r="B61" s="110"/>
      <c r="C61" s="81"/>
      <c r="D61" s="82"/>
      <c r="E61" s="81"/>
      <c r="F61" s="83"/>
    </row>
    <row r="62" spans="1:6" ht="13.5" customHeight="1">
      <c r="A62" s="109">
        <v>58</v>
      </c>
      <c r="B62" s="110"/>
      <c r="C62" s="81"/>
      <c r="D62" s="82"/>
      <c r="E62" s="81"/>
      <c r="F62" s="83"/>
    </row>
    <row r="63" spans="1:6" ht="13.5" customHeight="1">
      <c r="A63" s="109">
        <v>59</v>
      </c>
      <c r="B63" s="110"/>
      <c r="C63" s="81"/>
      <c r="D63" s="82"/>
      <c r="E63" s="81"/>
      <c r="F63" s="83"/>
    </row>
    <row r="64" spans="1:6" ht="13.5" customHeight="1">
      <c r="A64" s="109">
        <v>60</v>
      </c>
      <c r="B64" s="110"/>
      <c r="C64" s="81"/>
      <c r="D64" s="82"/>
      <c r="E64" s="81"/>
      <c r="F64" s="83"/>
    </row>
    <row r="65" spans="1:6" ht="13.5" customHeight="1">
      <c r="A65" s="109">
        <v>61</v>
      </c>
      <c r="B65" s="110"/>
      <c r="C65" s="81"/>
      <c r="D65" s="82"/>
      <c r="E65" s="81"/>
      <c r="F65" s="83"/>
    </row>
    <row r="66" spans="1:6" ht="13.5" customHeight="1">
      <c r="A66" s="109">
        <v>62</v>
      </c>
      <c r="B66" s="110"/>
      <c r="C66" s="81"/>
      <c r="D66" s="82"/>
      <c r="E66" s="81"/>
      <c r="F66" s="83"/>
    </row>
    <row r="67" spans="1:6" ht="13.5" customHeight="1">
      <c r="A67" s="109">
        <v>63</v>
      </c>
      <c r="B67" s="110"/>
      <c r="C67" s="81"/>
      <c r="D67" s="82"/>
      <c r="E67" s="81"/>
      <c r="F67" s="83"/>
    </row>
    <row r="68" spans="1:6" ht="13.5" customHeight="1">
      <c r="A68" s="111">
        <v>64</v>
      </c>
      <c r="B68" s="112"/>
      <c r="C68" s="84"/>
      <c r="D68" s="85"/>
      <c r="E68" s="84"/>
      <c r="F68" s="86"/>
    </row>
  </sheetData>
  <sheetProtection/>
  <printOptions/>
  <pageMargins left="0.3937007874015748" right="0.3937007874015748" top="0.3937007874015748" bottom="0.3937007874015748" header="0" footer="0"/>
  <pageSetup horizontalDpi="300" verticalDpi="300" orientation="portrait" paperSize="9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6" width="37.75390625" style="2" customWidth="1"/>
    <col min="7" max="7" width="3.75390625" style="1" customWidth="1"/>
    <col min="8" max="16384" width="9.125" style="2" customWidth="1"/>
  </cols>
  <sheetData>
    <row r="1" spans="1:7" s="5" customFormat="1" ht="13.5" customHeight="1">
      <c r="A1" s="5" t="str">
        <f>'SL-D'!$A$1</f>
        <v>Regionální  svaz stolního tenisu</v>
      </c>
      <c r="B1" s="101"/>
      <c r="C1" s="101"/>
      <c r="F1" s="163">
        <f>'SL-D'!$F$1</f>
        <v>41237</v>
      </c>
      <c r="G1" s="163"/>
    </row>
    <row r="2" spans="1:7" s="5" customFormat="1" ht="13.5" customHeight="1">
      <c r="A2" s="5" t="str">
        <f>'SL-D'!$A$2</f>
        <v>Regionální přebor 2012</v>
      </c>
      <c r="B2" s="101"/>
      <c r="C2" s="101"/>
      <c r="G2" s="9" t="str">
        <f>'SL-D'!$F$2</f>
        <v>Regionální soutěže</v>
      </c>
    </row>
    <row r="3" spans="1:7" s="5" customFormat="1" ht="13.5" customHeight="1">
      <c r="A3" s="5" t="str">
        <f>'SL-D'!$A$3</f>
        <v>TJ Sport Kladno</v>
      </c>
      <c r="B3" s="101"/>
      <c r="C3" s="101"/>
      <c r="G3" s="9" t="s">
        <v>56</v>
      </c>
    </row>
    <row r="5" spans="1:2" ht="13.5" customHeight="1">
      <c r="A5" s="132">
        <v>9</v>
      </c>
      <c r="B5" s="6">
        <f>IF('P-8-KV (A)'!E6="","",IF('P-8-KV (A)'!E6='P-8-KV (A)'!C5,'P-8-KV (A)'!C7,'P-8-KV (A)'!C5))</f>
      </c>
    </row>
    <row r="6" spans="2:3" ht="13.5" customHeight="1">
      <c r="B6" s="72"/>
      <c r="C6" s="6"/>
    </row>
    <row r="7" spans="1:3" ht="13.5" customHeight="1">
      <c r="A7" s="132">
        <v>10</v>
      </c>
      <c r="B7" s="73">
        <f>IF('P-8-KV (A)'!E10="","",IF('P-8-KV (A)'!E10='P-8-KV (A)'!C9,'P-8-KV (A)'!C11,'P-8-KV (A)'!C9))</f>
      </c>
      <c r="C7" s="90"/>
    </row>
    <row r="8" spans="3:6" ht="13.5" customHeight="1">
      <c r="C8" s="74"/>
      <c r="D8" s="6"/>
      <c r="E8" s="8"/>
      <c r="F8" s="8"/>
    </row>
    <row r="9" spans="1:6" ht="13.5" customHeight="1">
      <c r="A9" s="132">
        <v>14</v>
      </c>
      <c r="B9" s="6">
        <f>IF('P-8-KV (A)'!G16="","",IF('P-8-KV (A)'!G16='P-8-KV (A)'!E14,'P-8-KV (A)'!E18,'P-8-KV (A)'!E14))</f>
      </c>
      <c r="C9" s="73"/>
      <c r="D9" s="90"/>
      <c r="E9" s="8"/>
      <c r="F9" s="8"/>
    </row>
    <row r="10" spans="2:6" ht="13.5" customHeight="1">
      <c r="B10" s="7"/>
      <c r="C10" s="8"/>
      <c r="D10" s="74"/>
      <c r="E10" s="8"/>
      <c r="F10" s="8"/>
    </row>
    <row r="11" spans="1:6" ht="13.5" customHeight="1">
      <c r="A11" s="132">
        <v>11</v>
      </c>
      <c r="B11" s="6">
        <f>IF('P-8-KV (A)'!E14="","",IF('P-8-KV (A)'!E14='P-8-KV (A)'!C13,'P-8-KV (A)'!C15,'P-8-KV (A)'!C13))</f>
      </c>
      <c r="C11" s="8"/>
      <c r="D11" s="74"/>
      <c r="E11" s="6"/>
      <c r="F11" s="8"/>
    </row>
    <row r="12" spans="2:6" ht="13.5" customHeight="1">
      <c r="B12" s="72"/>
      <c r="C12" s="6"/>
      <c r="D12" s="74"/>
      <c r="E12" s="90"/>
      <c r="F12" s="8"/>
    </row>
    <row r="13" spans="1:6" ht="13.5" customHeight="1">
      <c r="A13" s="132">
        <v>12</v>
      </c>
      <c r="B13" s="73">
        <f>IF('P-8-KV (A)'!E18="","",IF('P-8-KV (A)'!E18='P-8-KV (A)'!C17,'P-8-KV (A)'!C19,'P-8-KV (A)'!C17))</f>
      </c>
      <c r="C13" s="90"/>
      <c r="D13" s="74"/>
      <c r="E13" s="74"/>
      <c r="F13" s="8"/>
    </row>
    <row r="14" spans="2:7" ht="13.5" customHeight="1">
      <c r="B14" s="7"/>
      <c r="C14" s="74"/>
      <c r="D14" s="73"/>
      <c r="E14" s="74"/>
      <c r="F14" s="6"/>
      <c r="G14" s="1" t="s">
        <v>17</v>
      </c>
    </row>
    <row r="15" spans="1:6" ht="13.5" customHeight="1">
      <c r="A15" s="132">
        <v>13</v>
      </c>
      <c r="B15" s="6">
        <f>IF('P-8-KV (A)'!G8="","",IF('P-8-KV (A)'!G8='P-8-KV (A)'!E6,'P-8-KV (A)'!E10,'P-8-KV (A)'!E6))</f>
      </c>
      <c r="C15" s="73"/>
      <c r="D15" s="93"/>
      <c r="E15" s="74"/>
      <c r="F15" s="93"/>
    </row>
    <row r="16" spans="3:6" ht="13.5" customHeight="1">
      <c r="C16" s="8"/>
      <c r="D16" s="8"/>
      <c r="E16" s="74"/>
      <c r="F16" s="8"/>
    </row>
    <row r="17" spans="1:6" ht="13.5" customHeight="1">
      <c r="A17" s="132">
        <v>15</v>
      </c>
      <c r="B17" s="6">
        <f>IF('P-8-KV (A)'!I12="","",IF('P-8-KV (A)'!I12='P-8-KV (A)'!G8,'P-8-KV (A)'!G16,'P-8-KV (A)'!G8))</f>
      </c>
      <c r="C17" s="6"/>
      <c r="D17" s="6"/>
      <c r="E17" s="73"/>
      <c r="F17" s="8"/>
    </row>
    <row r="18" ht="13.5" customHeight="1">
      <c r="F18" s="8"/>
    </row>
    <row r="19" ht="13.5" customHeight="1">
      <c r="F19" s="8"/>
    </row>
    <row r="20" ht="13.5" customHeight="1">
      <c r="F20" s="8"/>
    </row>
  </sheetData>
  <sheetProtection/>
  <mergeCells count="1">
    <mergeCell ref="F1:G1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3.75390625" style="134" customWidth="1"/>
    <col min="3" max="3" width="37.75390625" style="2" customWidth="1"/>
    <col min="4" max="4" width="3.75390625" style="12" customWidth="1"/>
    <col min="5" max="5" width="37.75390625" style="2" customWidth="1"/>
    <col min="6" max="6" width="3.75390625" style="1" customWidth="1"/>
    <col min="7" max="7" width="37.75390625" style="2" customWidth="1"/>
    <col min="8" max="8" width="3.75390625" style="1" customWidth="1"/>
    <col min="9" max="9" width="37.75390625" style="2" customWidth="1"/>
    <col min="10" max="10" width="3.75390625" style="1" customWidth="1"/>
    <col min="11" max="16384" width="9.125" style="2" customWidth="1"/>
  </cols>
  <sheetData>
    <row r="1" spans="1:10" s="5" customFormat="1" ht="13.5" customHeight="1">
      <c r="A1" s="5" t="str">
        <f>'SL-D'!$A$1</f>
        <v>Regionální  svaz stolního tenisu</v>
      </c>
      <c r="B1" s="9"/>
      <c r="C1" s="101"/>
      <c r="D1" s="102"/>
      <c r="E1" s="101"/>
      <c r="F1" s="102"/>
      <c r="H1" s="102"/>
      <c r="I1" s="163">
        <f>'SL-D'!$F$1</f>
        <v>41237</v>
      </c>
      <c r="J1" s="163"/>
    </row>
    <row r="2" spans="1:10" s="5" customFormat="1" ht="13.5" customHeight="1">
      <c r="A2" s="5" t="str">
        <f>'SL-D'!$A$2</f>
        <v>Regionální přebor 2012</v>
      </c>
      <c r="B2" s="9"/>
      <c r="C2" s="101"/>
      <c r="D2" s="102"/>
      <c r="E2" s="101"/>
      <c r="F2" s="102"/>
      <c r="H2" s="102"/>
      <c r="J2" s="9" t="str">
        <f>'SL-D'!$F$2</f>
        <v>Regionální soutěže</v>
      </c>
    </row>
    <row r="3" spans="1:10" s="5" customFormat="1" ht="13.5" customHeight="1">
      <c r="A3" s="5" t="str">
        <f>'SL-D'!$A$3</f>
        <v>TJ Sport Kladno</v>
      </c>
      <c r="B3" s="9"/>
      <c r="C3" s="101"/>
      <c r="D3" s="102"/>
      <c r="E3" s="101"/>
      <c r="F3" s="102"/>
      <c r="H3" s="102"/>
      <c r="J3" s="9" t="s">
        <v>57</v>
      </c>
    </row>
    <row r="5" spans="1:3" ht="13.5" customHeight="1">
      <c r="A5" s="132">
        <v>1</v>
      </c>
      <c r="B5" s="133"/>
      <c r="C5" s="6">
        <f>IF($B5="","",CONCATENATE(VLOOKUP($B5,'SL-D'!$A$5:$F$68,3)," (",VLOOKUP($B5,'SL-D'!$A$5:$F$68,5),")"))</f>
      </c>
    </row>
    <row r="6" spans="2:6" ht="13.5" customHeight="1">
      <c r="B6" s="11"/>
      <c r="C6" s="7"/>
      <c r="D6" s="160">
        <v>9</v>
      </c>
      <c r="E6" s="6"/>
      <c r="F6" s="12"/>
    </row>
    <row r="7" spans="1:6" ht="13.5" customHeight="1">
      <c r="A7" s="132">
        <v>2</v>
      </c>
      <c r="B7" s="133"/>
      <c r="C7" s="6">
        <f>IF($B7="","",CONCATENATE(VLOOKUP($B7,'SL-D'!$A$5:$F$68,3)," (",VLOOKUP($B7,'SL-D'!$A$5:$F$68,5),")"))</f>
      </c>
      <c r="D7" s="161"/>
      <c r="E7" s="92"/>
      <c r="F7" s="160">
        <v>13</v>
      </c>
    </row>
    <row r="8" spans="2:8" ht="13.5" customHeight="1">
      <c r="B8" s="11"/>
      <c r="E8" s="8"/>
      <c r="F8" s="162"/>
      <c r="G8" s="6"/>
      <c r="H8" s="12"/>
    </row>
    <row r="9" spans="1:8" ht="13.5" customHeight="1">
      <c r="A9" s="132">
        <v>3</v>
      </c>
      <c r="B9" s="133"/>
      <c r="C9" s="6">
        <f>IF($B9="","",CONCATENATE(VLOOKUP($B9,'SL-D'!$A$5:$F$68,3)," (",VLOOKUP($B9,'SL-D'!$A$5:$F$68,5),")"))</f>
      </c>
      <c r="E9" s="8"/>
      <c r="F9" s="162"/>
      <c r="G9" s="92"/>
      <c r="H9" s="160">
        <v>15</v>
      </c>
    </row>
    <row r="10" spans="2:8" ht="13.5" customHeight="1">
      <c r="B10" s="11"/>
      <c r="C10" s="7"/>
      <c r="D10" s="160">
        <v>10</v>
      </c>
      <c r="E10" s="6"/>
      <c r="F10" s="161"/>
      <c r="G10" s="8"/>
      <c r="H10" s="162"/>
    </row>
    <row r="11" spans="1:8" ht="13.5" customHeight="1">
      <c r="A11" s="132">
        <v>4</v>
      </c>
      <c r="B11" s="133"/>
      <c r="C11" s="6">
        <f>IF($B11="","",CONCATENATE(VLOOKUP($B11,'SL-D'!$A$5:$F$68,3)," (",VLOOKUP($B11,'SL-D'!$A$5:$F$68,5),")"))</f>
      </c>
      <c r="D11" s="161"/>
      <c r="E11" s="91"/>
      <c r="G11" s="8"/>
      <c r="H11" s="162"/>
    </row>
    <row r="12" spans="2:10" ht="13.5" customHeight="1">
      <c r="B12" s="11"/>
      <c r="G12" s="8"/>
      <c r="H12" s="162"/>
      <c r="I12" s="6"/>
      <c r="J12" s="1" t="s">
        <v>16</v>
      </c>
    </row>
    <row r="13" spans="1:9" ht="13.5" customHeight="1">
      <c r="A13" s="132">
        <v>5</v>
      </c>
      <c r="B13" s="133"/>
      <c r="C13" s="6">
        <f>IF($B13="","",CONCATENATE(VLOOKUP($B13,'SL-D'!$A$5:$F$68,3)," (",VLOOKUP($B13,'SL-D'!$A$5:$F$68,5),")"))</f>
      </c>
      <c r="G13" s="8"/>
      <c r="H13" s="162"/>
      <c r="I13" s="92"/>
    </row>
    <row r="14" spans="2:9" ht="13.5" customHeight="1">
      <c r="B14" s="11"/>
      <c r="C14" s="7"/>
      <c r="D14" s="160">
        <v>11</v>
      </c>
      <c r="E14" s="6"/>
      <c r="F14" s="12"/>
      <c r="G14" s="8"/>
      <c r="H14" s="162"/>
      <c r="I14" s="8"/>
    </row>
    <row r="15" spans="1:9" ht="13.5" customHeight="1">
      <c r="A15" s="132">
        <v>6</v>
      </c>
      <c r="B15" s="133"/>
      <c r="C15" s="6">
        <f>IF($B15="","",CONCATENATE(VLOOKUP($B15,'SL-D'!$A$5:$F$68,3)," (",VLOOKUP($B15,'SL-D'!$A$5:$F$68,5),")"))</f>
      </c>
      <c r="D15" s="161"/>
      <c r="E15" s="92"/>
      <c r="F15" s="160">
        <v>14</v>
      </c>
      <c r="G15" s="8"/>
      <c r="H15" s="162"/>
      <c r="I15" s="8"/>
    </row>
    <row r="16" spans="2:9" ht="13.5" customHeight="1">
      <c r="B16" s="11"/>
      <c r="E16" s="8"/>
      <c r="F16" s="162"/>
      <c r="G16" s="10"/>
      <c r="H16" s="161"/>
      <c r="I16" s="8"/>
    </row>
    <row r="17" spans="1:9" ht="13.5" customHeight="1">
      <c r="A17" s="132">
        <v>7</v>
      </c>
      <c r="B17" s="133"/>
      <c r="C17" s="6">
        <f>IF($B17="","",CONCATENATE(VLOOKUP($B17,'SL-D'!$A$5:$F$68,3)," (",VLOOKUP($B17,'SL-D'!$A$5:$F$68,5),")"))</f>
      </c>
      <c r="E17" s="8"/>
      <c r="F17" s="162"/>
      <c r="G17" s="91"/>
      <c r="I17" s="8"/>
    </row>
    <row r="18" spans="2:9" ht="13.5" customHeight="1">
      <c r="B18" s="11"/>
      <c r="C18" s="7"/>
      <c r="D18" s="160">
        <v>12</v>
      </c>
      <c r="E18" s="6"/>
      <c r="F18" s="161"/>
      <c r="I18" s="8"/>
    </row>
    <row r="19" spans="1:9" ht="13.5" customHeight="1">
      <c r="A19" s="132">
        <v>8</v>
      </c>
      <c r="B19" s="133"/>
      <c r="C19" s="6">
        <f>IF($B19="","",CONCATENATE(VLOOKUP($B19,'SL-D'!$A$5:$F$68,3)," (",VLOOKUP($B19,'SL-D'!$A$5:$F$68,5),")"))</f>
      </c>
      <c r="D19" s="161"/>
      <c r="E19" s="91"/>
      <c r="I19" s="8"/>
    </row>
  </sheetData>
  <sheetProtection/>
  <mergeCells count="8">
    <mergeCell ref="I1:J1"/>
    <mergeCell ref="D6:D7"/>
    <mergeCell ref="F7:F10"/>
    <mergeCell ref="H9:H16"/>
    <mergeCell ref="D10:D11"/>
    <mergeCell ref="D14:D15"/>
    <mergeCell ref="F15:F18"/>
    <mergeCell ref="D18:D19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37.75390625" style="2" customWidth="1"/>
    <col min="3" max="3" width="3.75390625" style="12" customWidth="1"/>
    <col min="4" max="4" width="37.75390625" style="2" customWidth="1"/>
    <col min="5" max="5" width="3.75390625" style="1" customWidth="1"/>
    <col min="6" max="6" width="37.75390625" style="2" customWidth="1"/>
    <col min="7" max="7" width="3.75390625" style="1" customWidth="1"/>
    <col min="8" max="16384" width="9.125" style="2" customWidth="1"/>
  </cols>
  <sheetData>
    <row r="1" spans="1:7" s="5" customFormat="1" ht="13.5" customHeight="1">
      <c r="A1" s="5" t="str">
        <f>'SL-D'!$A$1</f>
        <v>Regionální  svaz stolního tenisu</v>
      </c>
      <c r="B1" s="101"/>
      <c r="C1" s="102"/>
      <c r="D1" s="101"/>
      <c r="E1" s="102"/>
      <c r="F1" s="163">
        <f>'SL-D'!$F$1</f>
        <v>41237</v>
      </c>
      <c r="G1" s="163"/>
    </row>
    <row r="2" spans="1:7" s="5" customFormat="1" ht="13.5" customHeight="1">
      <c r="A2" s="5" t="str">
        <f>'SL-D'!$A$2</f>
        <v>Regionální přebor 2012</v>
      </c>
      <c r="B2" s="101"/>
      <c r="C2" s="102"/>
      <c r="D2" s="101"/>
      <c r="E2" s="102"/>
      <c r="G2" s="9" t="str">
        <f>'SL-D'!$F$2</f>
        <v>Regionální soutěže</v>
      </c>
    </row>
    <row r="3" spans="1:7" s="5" customFormat="1" ht="13.5" customHeight="1">
      <c r="A3" s="5" t="str">
        <f>'SL-D'!$A$3</f>
        <v>TJ Sport Kladno</v>
      </c>
      <c r="B3" s="101"/>
      <c r="C3" s="102"/>
      <c r="D3" s="101"/>
      <c r="E3" s="102"/>
      <c r="G3" s="9" t="s">
        <v>58</v>
      </c>
    </row>
    <row r="5" spans="1:2" ht="13.5" customHeight="1">
      <c r="A5" s="132">
        <v>13</v>
      </c>
      <c r="B5" s="6">
        <f>IF('P-8-KV (B)'!G8="","",IF('P-8-KV (B)'!G8='P-8-KV (B)'!E6,'P-8-KV (B)'!E10,'P-8-KV (B)'!E6))</f>
      </c>
    </row>
    <row r="6" spans="2:5" ht="13.5" customHeight="1">
      <c r="B6" s="7"/>
      <c r="C6" s="160"/>
      <c r="D6" s="6"/>
      <c r="E6" s="12" t="s">
        <v>9</v>
      </c>
    </row>
    <row r="7" spans="1:5" ht="13.5" customHeight="1">
      <c r="A7" s="132">
        <v>14</v>
      </c>
      <c r="B7" s="6">
        <f>IF('P-8-KV (B)'!G16="","",IF('P-8-KV (B)'!G16='P-8-KV (B)'!E14,'P-8-KV (B)'!E18,'P-8-KV (B)'!E14))</f>
      </c>
      <c r="C7" s="161"/>
      <c r="D7" s="92"/>
      <c r="E7" s="2"/>
    </row>
    <row r="9" spans="1:2" ht="13.5" customHeight="1">
      <c r="A9" s="132">
        <v>9</v>
      </c>
      <c r="B9" s="6">
        <f>IF('P-8-KV (B)'!E6="","",IF('P-8-KV (B)'!E6='P-8-KV (B)'!C5,'P-8-KV (B)'!C7,'P-8-KV (B)'!C5))</f>
      </c>
    </row>
    <row r="10" spans="2:5" ht="13.5" customHeight="1">
      <c r="B10" s="7"/>
      <c r="C10" s="160">
        <v>16</v>
      </c>
      <c r="D10" s="6"/>
      <c r="E10" s="12"/>
    </row>
    <row r="11" spans="1:5" ht="13.5" customHeight="1">
      <c r="A11" s="132">
        <v>10</v>
      </c>
      <c r="B11" s="6">
        <f>IF('P-8-KV (B)'!E10="","",IF('P-8-KV (B)'!E10='P-8-KV (B)'!C9,'P-8-KV (B)'!C11,'P-8-KV (B)'!C9))</f>
      </c>
      <c r="C11" s="164"/>
      <c r="D11" s="92"/>
      <c r="E11" s="160"/>
    </row>
    <row r="12" spans="4:7" ht="13.5" customHeight="1">
      <c r="D12" s="8"/>
      <c r="E12" s="162"/>
      <c r="F12" s="6"/>
      <c r="G12" s="1" t="s">
        <v>10</v>
      </c>
    </row>
    <row r="13" spans="1:6" ht="13.5" customHeight="1">
      <c r="A13" s="132">
        <v>11</v>
      </c>
      <c r="B13" s="6">
        <f>IF('P-8-KV (B)'!E14="","",IF('P-8-KV (B)'!E14='P-8-KV (B)'!C13,'P-8-KV (B)'!C15,'P-8-KV (B)'!C13))</f>
      </c>
      <c r="D13" s="8"/>
      <c r="E13" s="162"/>
      <c r="F13" s="92"/>
    </row>
    <row r="14" spans="2:6" ht="13.5" customHeight="1">
      <c r="B14" s="7"/>
      <c r="C14" s="160">
        <v>17</v>
      </c>
      <c r="D14" s="6"/>
      <c r="E14" s="161"/>
      <c r="F14" s="8"/>
    </row>
    <row r="15" spans="1:6" ht="13.5" customHeight="1">
      <c r="A15" s="132">
        <v>12</v>
      </c>
      <c r="B15" s="6">
        <f>IF('P-8-KV (B)'!E18="","",IF('P-8-KV (B)'!E18='P-8-KV (B)'!C17,'P-8-KV (B)'!C19,'P-8-KV (B)'!C17))</f>
      </c>
      <c r="C15" s="161"/>
      <c r="D15" s="91"/>
      <c r="F15" s="8"/>
    </row>
    <row r="17" spans="1:2" ht="13.5" customHeight="1">
      <c r="A17" s="132">
        <v>16</v>
      </c>
      <c r="B17" s="6">
        <f>IF(D10="","",IF(D10=B9,B11,B9))</f>
      </c>
    </row>
    <row r="18" spans="2:5" ht="13.5" customHeight="1">
      <c r="B18" s="7"/>
      <c r="C18" s="160"/>
      <c r="D18" s="6"/>
      <c r="E18" s="12" t="s">
        <v>11</v>
      </c>
    </row>
    <row r="19" spans="1:5" ht="13.5" customHeight="1">
      <c r="A19" s="132">
        <v>17</v>
      </c>
      <c r="B19" s="6">
        <f>IF(D10="","",IF(D14=B13,B15,B13))</f>
      </c>
      <c r="C19" s="161"/>
      <c r="D19" s="92"/>
      <c r="E19" s="2"/>
    </row>
  </sheetData>
  <sheetProtection/>
  <mergeCells count="6">
    <mergeCell ref="C18:C19"/>
    <mergeCell ref="F1:G1"/>
    <mergeCell ref="C6:C7"/>
    <mergeCell ref="C10:C11"/>
    <mergeCell ref="E11:E14"/>
    <mergeCell ref="C14:C15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6"/>
  <sheetViews>
    <sheetView zoomScalePageLayoutView="0" workbookViewId="0" topLeftCell="A10">
      <selection activeCell="C41" sqref="C41"/>
    </sheetView>
  </sheetViews>
  <sheetFormatPr defaultColWidth="9.00390625" defaultRowHeight="13.5" customHeight="1"/>
  <cols>
    <col min="1" max="1" width="3.75390625" style="1" customWidth="1"/>
    <col min="2" max="2" width="3.75390625" style="11" customWidth="1"/>
    <col min="3" max="7" width="37.75390625" style="2" customWidth="1"/>
    <col min="8" max="16384" width="9.125" style="2" customWidth="1"/>
  </cols>
  <sheetData>
    <row r="1" spans="1:7" s="5" customFormat="1" ht="13.5" customHeight="1">
      <c r="A1" s="5" t="str">
        <f>'SL-D'!$A$1</f>
        <v>Regionální  svaz stolního tenisu</v>
      </c>
      <c r="B1" s="99"/>
      <c r="C1" s="101"/>
      <c r="D1" s="101"/>
      <c r="G1" s="31">
        <f>'SL-D'!$F$1</f>
        <v>41237</v>
      </c>
    </row>
    <row r="2" spans="1:7" s="5" customFormat="1" ht="13.5" customHeight="1">
      <c r="A2" s="5" t="str">
        <f>'SL-D'!$A$2</f>
        <v>Regionální přebor 2012</v>
      </c>
      <c r="B2" s="99"/>
      <c r="C2" s="101"/>
      <c r="D2" s="101"/>
      <c r="G2" s="9" t="str">
        <f>'SL-D'!$F$2</f>
        <v>Regionální soutěže</v>
      </c>
    </row>
    <row r="3" spans="1:7" s="5" customFormat="1" ht="13.5" customHeight="1">
      <c r="A3" s="5" t="str">
        <f>'SL-D'!$A$3</f>
        <v>TJ Sport Kladno</v>
      </c>
      <c r="B3" s="99"/>
      <c r="C3" s="101"/>
      <c r="D3" s="101"/>
      <c r="G3" s="9" t="s">
        <v>59</v>
      </c>
    </row>
    <row r="5" spans="2:3" ht="13.5" customHeight="1">
      <c r="B5" s="131"/>
      <c r="C5" s="8">
        <f>IF($B5="","",CONCATENATE(VLOOKUP($B5,'SL-D'!$A$5:$F$68,3)," (",VLOOKUP($B5,'SL-D'!$A$5:$F$68,5),")"))</f>
      </c>
    </row>
    <row r="6" spans="1:3" ht="13.5" customHeight="1">
      <c r="A6" s="132">
        <v>1</v>
      </c>
      <c r="B6" s="133">
        <v>2</v>
      </c>
      <c r="C6" s="6" t="str">
        <f>IF($B6="","",CONCATENATE(VLOOKUP($B6,'SL-D'!$A$5:$F$68,3)," (",VLOOKUP($B6,'SL-D'!$A$5:$F$68,5),")"))</f>
        <v>Tajč Václav (STC Slaný)</v>
      </c>
    </row>
    <row r="7" spans="2:4" ht="13.5" customHeight="1">
      <c r="B7" s="131"/>
      <c r="C7" s="72">
        <f>IF($B7="","",CONCATENATE(VLOOKUP($B7,'SL-D'!$A$5:$F$68,3)," (",VLOOKUP($B7,'SL-D'!$A$5:$F$68,5),")"))</f>
      </c>
      <c r="D7" s="6" t="s">
        <v>126</v>
      </c>
    </row>
    <row r="8" spans="1:4" ht="13.5" customHeight="1">
      <c r="A8" s="132">
        <v>2</v>
      </c>
      <c r="B8" s="133">
        <v>23</v>
      </c>
      <c r="C8" s="73" t="str">
        <f>IF($B8="","",CONCATENATE(VLOOKUP($B8,'SL-D'!$A$5:$F$68,3)," (",VLOOKUP($B8,'SL-D'!$A$5:$F$68,5),")"))</f>
        <v>xxxxxxxxxxxx (xxxxxxxxxxxxx)</v>
      </c>
      <c r="D8" s="90"/>
    </row>
    <row r="9" spans="2:5" ht="13.5" customHeight="1">
      <c r="B9" s="131"/>
      <c r="C9" s="2">
        <f>IF($B9="","",CONCATENATE(VLOOKUP($B9,'SL-D'!$A$5:$F$68,3)," (",VLOOKUP($B9,'SL-D'!$A$5:$F$68,5),")"))</f>
      </c>
      <c r="D9" s="74"/>
      <c r="E9" s="6" t="s">
        <v>127</v>
      </c>
    </row>
    <row r="10" spans="1:5" ht="13.5" customHeight="1">
      <c r="A10" s="132">
        <v>3</v>
      </c>
      <c r="B10" s="133">
        <v>8</v>
      </c>
      <c r="C10" s="6" t="str">
        <f>IF($B10="","",CONCATENATE(VLOOKUP($B10,'SL-D'!$A$5:$F$68,3)," (",VLOOKUP($B10,'SL-D'!$A$5:$F$68,5),")"))</f>
        <v>Škach Jaroslav (TJ Sport Kladno)</v>
      </c>
      <c r="D10" s="74"/>
      <c r="E10" s="173" t="s">
        <v>75</v>
      </c>
    </row>
    <row r="11" spans="2:5" ht="13.5" customHeight="1">
      <c r="B11" s="131"/>
      <c r="C11" s="72">
        <f>IF($B11="","",CONCATENATE(VLOOKUP($B11,'SL-D'!$A$5:$F$68,3)," (",VLOOKUP($B11,'SL-D'!$A$5:$F$68,5),")"))</f>
      </c>
      <c r="D11" s="73" t="s">
        <v>127</v>
      </c>
      <c r="E11" s="74"/>
    </row>
    <row r="12" spans="1:5" ht="13.5" customHeight="1">
      <c r="A12" s="132">
        <v>4</v>
      </c>
      <c r="B12" s="133">
        <v>1</v>
      </c>
      <c r="C12" s="73" t="str">
        <f>IF($B12="","",CONCATENATE(VLOOKUP($B12,'SL-D'!$A$5:$F$68,3)," (",VLOOKUP($B12,'SL-D'!$A$5:$F$68,5),")"))</f>
        <v>Čižinský Zdeněk Dr. (Sparta-Doly Kladno)</v>
      </c>
      <c r="D12" s="171" t="s">
        <v>75</v>
      </c>
      <c r="E12" s="74"/>
    </row>
    <row r="13" spans="2:6" ht="13.5" customHeight="1">
      <c r="B13" s="131"/>
      <c r="C13" s="2">
        <f>IF($B13="","",CONCATENATE(VLOOKUP($B13,'SL-D'!$A$5:$F$68,3)," (",VLOOKUP($B13,'SL-D'!$A$5:$F$68,5),")"))</f>
      </c>
      <c r="E13" s="74"/>
      <c r="F13" s="6" t="s">
        <v>127</v>
      </c>
    </row>
    <row r="14" spans="1:6" ht="13.5" customHeight="1">
      <c r="A14" s="132">
        <v>5</v>
      </c>
      <c r="B14" s="133">
        <v>15</v>
      </c>
      <c r="C14" s="6" t="str">
        <f>IF($B14="","",CONCATENATE(VLOOKUP($B14,'SL-D'!$A$5:$F$68,3)," (",VLOOKUP($B14,'SL-D'!$A$5:$F$68,5),")"))</f>
        <v>Burgr Martin (TJ Sport Kladno)</v>
      </c>
      <c r="E14" s="74"/>
      <c r="F14" s="173" t="s">
        <v>74</v>
      </c>
    </row>
    <row r="15" spans="2:6" ht="13.5" customHeight="1">
      <c r="B15" s="131"/>
      <c r="C15" s="72">
        <f>IF($B15="","",CONCATENATE(VLOOKUP($B15,'SL-D'!$A$5:$F$68,3)," (",VLOOKUP($B15,'SL-D'!$A$5:$F$68,5),")"))</f>
      </c>
      <c r="D15" s="6" t="s">
        <v>128</v>
      </c>
      <c r="E15" s="74"/>
      <c r="F15" s="74"/>
    </row>
    <row r="16" spans="1:6" ht="13.5" customHeight="1">
      <c r="A16" s="132">
        <v>6</v>
      </c>
      <c r="B16" s="133">
        <v>16</v>
      </c>
      <c r="C16" s="73" t="str">
        <f>IF($B16="","",CONCATENATE(VLOOKUP($B16,'SL-D'!$A$5:$F$68,3)," (",VLOOKUP($B16,'SL-D'!$A$5:$F$68,5),")"))</f>
        <v>Šeršeň Miroslav (TSM GRAST Kladno)</v>
      </c>
      <c r="D16" s="173" t="s">
        <v>74</v>
      </c>
      <c r="E16" s="74"/>
      <c r="F16" s="74"/>
    </row>
    <row r="17" spans="2:6" ht="13.5" customHeight="1">
      <c r="B17" s="131"/>
      <c r="C17" s="2">
        <f>IF($B17="","",CONCATENATE(VLOOKUP($B17,'SL-D'!$A$5:$F$68,3)," (",VLOOKUP($B17,'SL-D'!$A$5:$F$68,5),")"))</f>
      </c>
      <c r="D17" s="74"/>
      <c r="E17" s="73" t="s">
        <v>128</v>
      </c>
      <c r="F17" s="74"/>
    </row>
    <row r="18" spans="1:6" ht="13.5" customHeight="1">
      <c r="A18" s="132">
        <v>7</v>
      </c>
      <c r="B18" s="133">
        <v>11</v>
      </c>
      <c r="C18" s="6" t="str">
        <f>IF($B18="","",CONCATENATE(VLOOKUP($B18,'SL-D'!$A$5:$F$68,3)," (",VLOOKUP($B18,'SL-D'!$A$5:$F$68,5),")"))</f>
        <v>Hurt Miroslav (Sokol Unhošť)</v>
      </c>
      <c r="D18" s="74"/>
      <c r="E18" s="175" t="s">
        <v>74</v>
      </c>
      <c r="F18" s="174"/>
    </row>
    <row r="19" spans="2:6" ht="13.5" customHeight="1">
      <c r="B19" s="131"/>
      <c r="C19" s="72">
        <f>IF($B19="","",CONCATENATE(VLOOKUP($B19,'SL-D'!$A$5:$F$68,3)," (",VLOOKUP($B19,'SL-D'!$A$5:$F$68,5),")"))</f>
      </c>
      <c r="D19" s="73" t="s">
        <v>129</v>
      </c>
      <c r="E19" s="176"/>
      <c r="F19" s="174"/>
    </row>
    <row r="20" spans="1:6" ht="13.5" customHeight="1">
      <c r="A20" s="132">
        <v>8</v>
      </c>
      <c r="B20" s="133">
        <v>12</v>
      </c>
      <c r="C20" s="73" t="str">
        <f>IF($B20="","",CONCATENATE(VLOOKUP($B20,'SL-D'!$A$5:$F$68,3)," (",VLOOKUP($B20,'SL-D'!$A$5:$F$68,5),")"))</f>
        <v>Procházka Ondřej (TJ Sport Kladno)</v>
      </c>
      <c r="D20" s="171" t="s">
        <v>80</v>
      </c>
      <c r="E20" s="176"/>
      <c r="F20" s="174"/>
    </row>
    <row r="21" spans="2:8" ht="13.5" customHeight="1">
      <c r="B21" s="131"/>
      <c r="C21" s="2">
        <f>IF($B21="","",CONCATENATE(VLOOKUP($B21,'SL-D'!$A$5:$F$68,3)," (",VLOOKUP($B21,'SL-D'!$A$5:$F$68,5),")"))</f>
      </c>
      <c r="E21" s="176"/>
      <c r="F21" s="177" t="s">
        <v>134</v>
      </c>
      <c r="G21" s="6" t="s">
        <v>127</v>
      </c>
      <c r="H21" s="2" t="s">
        <v>16</v>
      </c>
    </row>
    <row r="22" spans="1:7" ht="13.5" customHeight="1">
      <c r="A22" s="132">
        <v>9</v>
      </c>
      <c r="B22" s="133">
        <v>7</v>
      </c>
      <c r="C22" s="6" t="str">
        <f>IF($B22="","",CONCATENATE(VLOOKUP($B22,'SL-D'!$A$5:$F$68,3)," (",VLOOKUP($B22,'SL-D'!$A$5:$F$68,5),")"))</f>
        <v>Horbaj Dušan (TJ Sport Kladno)</v>
      </c>
      <c r="E22" s="176"/>
      <c r="F22" s="178" t="s">
        <v>74</v>
      </c>
      <c r="G22" s="170" t="s">
        <v>75</v>
      </c>
    </row>
    <row r="23" spans="2:6" ht="13.5" customHeight="1">
      <c r="B23" s="131"/>
      <c r="C23" s="72">
        <f>IF($B23="","",CONCATENATE(VLOOKUP($B23,'SL-D'!$A$5:$F$68,3)," (",VLOOKUP($B23,'SL-D'!$A$5:$F$68,5),")"))</f>
      </c>
      <c r="D23" s="6" t="s">
        <v>130</v>
      </c>
      <c r="E23" s="176"/>
      <c r="F23" s="174"/>
    </row>
    <row r="24" spans="1:6" ht="13.5" customHeight="1">
      <c r="A24" s="132">
        <v>10</v>
      </c>
      <c r="B24" s="133">
        <v>4</v>
      </c>
      <c r="C24" s="73" t="str">
        <f>IF($B24="","",CONCATENATE(VLOOKUP($B24,'SL-D'!$A$5:$F$68,3)," (",VLOOKUP($B24,'SL-D'!$A$5:$F$68,5),")"))</f>
        <v>Ocásek Rostislav (KST Slatina)</v>
      </c>
      <c r="D24" s="173" t="s">
        <v>80</v>
      </c>
      <c r="E24" s="176"/>
      <c r="F24" s="174"/>
    </row>
    <row r="25" spans="2:6" ht="13.5" customHeight="1">
      <c r="B25" s="131"/>
      <c r="C25" s="2">
        <f>IF($B25="","",CONCATENATE(VLOOKUP($B25,'SL-D'!$A$5:$F$68,3)," (",VLOOKUP($B25,'SL-D'!$A$5:$F$68,5),")"))</f>
      </c>
      <c r="D25" s="74"/>
      <c r="E25" s="73" t="s">
        <v>130</v>
      </c>
      <c r="F25" s="174"/>
    </row>
    <row r="26" spans="1:6" ht="13.5" customHeight="1">
      <c r="A26" s="132">
        <v>11</v>
      </c>
      <c r="B26" s="133">
        <v>3</v>
      </c>
      <c r="C26" s="6" t="str">
        <f>IF($B26="","",CONCATENATE(VLOOKUP($B26,'SL-D'!$A$5:$F$68,3)," (",VLOOKUP($B26,'SL-D'!$A$5:$F$68,5),")"))</f>
        <v>Jangl Zdeněk (Sokol Unhošť)</v>
      </c>
      <c r="D26" s="74"/>
      <c r="E26" s="173" t="s">
        <v>80</v>
      </c>
      <c r="F26" s="74"/>
    </row>
    <row r="27" spans="2:6" ht="13.5" customHeight="1">
      <c r="B27" s="131"/>
      <c r="C27" s="72">
        <f>IF($B27="","",CONCATENATE(VLOOKUP($B27,'SL-D'!$A$5:$F$68,3)," (",VLOOKUP($B27,'SL-D'!$A$5:$F$68,5),")"))</f>
      </c>
      <c r="D27" s="73" t="s">
        <v>131</v>
      </c>
      <c r="E27" s="74"/>
      <c r="F27" s="74"/>
    </row>
    <row r="28" spans="1:6" ht="13.5" customHeight="1">
      <c r="A28" s="132">
        <v>12</v>
      </c>
      <c r="B28" s="133">
        <v>14</v>
      </c>
      <c r="C28" s="73" t="str">
        <f>IF($B28="","",CONCATENATE(VLOOKUP($B28,'SL-D'!$A$5:$F$68,3)," (",VLOOKUP($B28,'SL-D'!$A$5:$F$68,5),")"))</f>
        <v>Javůrek Roman (KST Slatina)</v>
      </c>
      <c r="D28" s="171" t="s">
        <v>74</v>
      </c>
      <c r="E28" s="74"/>
      <c r="F28" s="74"/>
    </row>
    <row r="29" spans="2:6" ht="13.5" customHeight="1">
      <c r="B29" s="131"/>
      <c r="C29" s="2">
        <f>IF($B29="","",CONCATENATE(VLOOKUP($B29,'SL-D'!$A$5:$F$68,3)," (",VLOOKUP($B29,'SL-D'!$A$5:$F$68,5),")"))</f>
      </c>
      <c r="E29" s="74"/>
      <c r="F29" s="73" t="s">
        <v>133</v>
      </c>
    </row>
    <row r="30" spans="1:6" ht="13.5" customHeight="1">
      <c r="A30" s="132">
        <v>13</v>
      </c>
      <c r="B30" s="133">
        <v>20</v>
      </c>
      <c r="C30" s="6" t="str">
        <f>IF($B30="","",CONCATENATE(VLOOKUP($B30,'SL-D'!$A$5:$F$68,3)," (",VLOOKUP($B30,'SL-D'!$A$5:$F$68,5),")"))</f>
        <v>Krous Martin (Sokol Unhošť)</v>
      </c>
      <c r="E30" s="74"/>
      <c r="F30" s="171" t="s">
        <v>80</v>
      </c>
    </row>
    <row r="31" spans="2:5" ht="13.5" customHeight="1">
      <c r="B31" s="131"/>
      <c r="C31" s="72">
        <f>IF($B31="","",CONCATENATE(VLOOKUP($B31,'SL-D'!$A$5:$F$68,3)," (",VLOOKUP($B31,'SL-D'!$A$5:$F$68,5),")"))</f>
      </c>
      <c r="D31" s="6" t="s">
        <v>132</v>
      </c>
      <c r="E31" s="74"/>
    </row>
    <row r="32" spans="1:5" ht="13.5" customHeight="1">
      <c r="A32" s="132">
        <v>14</v>
      </c>
      <c r="B32" s="133">
        <v>9</v>
      </c>
      <c r="C32" s="73" t="str">
        <f>IF($B32="","",CONCATENATE(VLOOKUP($B32,'SL-D'!$A$5:$F$68,3)," (",VLOOKUP($B32,'SL-D'!$A$5:$F$68,5),")"))</f>
        <v>Rauk Jiří (TJ Sport Kladno)</v>
      </c>
      <c r="D32" s="173" t="s">
        <v>74</v>
      </c>
      <c r="E32" s="74"/>
    </row>
    <row r="33" spans="2:5" ht="13.5" customHeight="1">
      <c r="B33" s="131"/>
      <c r="C33" s="2">
        <f>IF($B33="","",CONCATENATE(VLOOKUP($B33,'SL-D'!$A$5:$F$68,3)," (",VLOOKUP($B33,'SL-D'!$A$5:$F$68,5),")"))</f>
      </c>
      <c r="D33" s="74"/>
      <c r="E33" s="73" t="s">
        <v>133</v>
      </c>
    </row>
    <row r="34" spans="1:5" ht="13.5" customHeight="1">
      <c r="A34" s="132">
        <v>15</v>
      </c>
      <c r="B34" s="133">
        <v>23</v>
      </c>
      <c r="C34" s="6" t="str">
        <f>IF($B34="","",CONCATENATE(VLOOKUP($B34,'SL-D'!$A$5:$F$68,3)," (",VLOOKUP($B34,'SL-D'!$A$5:$F$68,5),")"))</f>
        <v>xxxxxxxxxxxx (xxxxxxxxxxxxx)</v>
      </c>
      <c r="D34" s="74"/>
      <c r="E34" s="171" t="s">
        <v>74</v>
      </c>
    </row>
    <row r="35" spans="2:4" ht="13.5" customHeight="1">
      <c r="B35" s="131"/>
      <c r="C35" s="72">
        <f>IF($B35="","",CONCATENATE(VLOOKUP($B35,'SL-D'!$A$5:$F$68,3)," (",VLOOKUP($B35,'SL-D'!$A$5:$F$68,5),")"))</f>
      </c>
      <c r="D35" s="73" t="s">
        <v>133</v>
      </c>
    </row>
    <row r="36" spans="1:4" ht="13.5" customHeight="1">
      <c r="A36" s="132">
        <v>16</v>
      </c>
      <c r="B36" s="133">
        <v>5</v>
      </c>
      <c r="C36" s="73" t="str">
        <f>IF($B36="","",CONCATENATE(VLOOKUP($B36,'SL-D'!$A$5:$F$68,3)," (",VLOOKUP($B36,'SL-D'!$A$5:$F$68,5),")"))</f>
        <v>Vysoudil Tomáš (Sparta-Doly Kladno)</v>
      </c>
      <c r="D36" s="91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5"/>
  <sheetViews>
    <sheetView zoomScalePageLayoutView="0" workbookViewId="0" topLeftCell="F1">
      <selection activeCell="H20" sqref="H20"/>
    </sheetView>
  </sheetViews>
  <sheetFormatPr defaultColWidth="9.00390625" defaultRowHeight="13.5" customHeight="1"/>
  <cols>
    <col min="1" max="1" width="3.75390625" style="1" customWidth="1"/>
    <col min="2" max="2" width="3.75390625" style="11" customWidth="1"/>
    <col min="3" max="3" width="37.75390625" style="2" customWidth="1"/>
    <col min="4" max="4" width="3.75390625" style="1" customWidth="1"/>
    <col min="5" max="5" width="36.25390625" style="2" bestFit="1" customWidth="1"/>
    <col min="6" max="6" width="3.75390625" style="1" customWidth="1"/>
    <col min="7" max="7" width="36.25390625" style="2" bestFit="1" customWidth="1"/>
    <col min="8" max="8" width="3.75390625" style="1" customWidth="1"/>
    <col min="9" max="9" width="36.25390625" style="2" bestFit="1" customWidth="1"/>
    <col min="10" max="10" width="3.75390625" style="1" customWidth="1"/>
    <col min="11" max="11" width="36.25390625" style="2" bestFit="1" customWidth="1"/>
    <col min="12" max="12" width="3.75390625" style="1" customWidth="1"/>
    <col min="13" max="16384" width="9.125" style="2" customWidth="1"/>
  </cols>
  <sheetData>
    <row r="1" spans="1:12" s="5" customFormat="1" ht="13.5" customHeight="1">
      <c r="A1" s="5" t="str">
        <f>'SL-D'!$A$1</f>
        <v>Regionální  svaz stolního tenisu</v>
      </c>
      <c r="B1" s="99"/>
      <c r="C1" s="101"/>
      <c r="D1" s="102"/>
      <c r="E1" s="101"/>
      <c r="F1" s="102"/>
      <c r="H1" s="102"/>
      <c r="J1" s="102"/>
      <c r="K1" s="163">
        <f>'SL-D'!$F$1</f>
        <v>41237</v>
      </c>
      <c r="L1" s="163"/>
    </row>
    <row r="2" spans="1:12" s="5" customFormat="1" ht="13.5" customHeight="1">
      <c r="A2" s="5" t="str">
        <f>'SL-D'!$A$2</f>
        <v>Regionální přebor 2012</v>
      </c>
      <c r="B2" s="99"/>
      <c r="C2" s="101"/>
      <c r="D2" s="102"/>
      <c r="E2" s="101"/>
      <c r="F2" s="102"/>
      <c r="H2" s="102"/>
      <c r="J2" s="102"/>
      <c r="L2" s="9" t="str">
        <f>'SL-D'!$F$2</f>
        <v>Regionální soutěže</v>
      </c>
    </row>
    <row r="3" spans="1:12" s="5" customFormat="1" ht="13.5" customHeight="1">
      <c r="A3" s="5" t="str">
        <f>'SL-D'!$A$3</f>
        <v>TJ Sport Kladno</v>
      </c>
      <c r="B3" s="99"/>
      <c r="C3" s="101"/>
      <c r="D3" s="102"/>
      <c r="E3" s="101"/>
      <c r="F3" s="102"/>
      <c r="H3" s="102"/>
      <c r="J3" s="102"/>
      <c r="L3" s="9" t="s">
        <v>55</v>
      </c>
    </row>
    <row r="4" ht="33" customHeight="1"/>
    <row r="5" spans="1:4" ht="13.5" customHeight="1">
      <c r="A5" s="132">
        <v>1</v>
      </c>
      <c r="B5" s="133"/>
      <c r="C5" s="6">
        <f>IF($B5="","",CONCATENATE(VLOOKUP($B5,'SL-D'!$A$5:$F$68,3)," (",VLOOKUP($B5,'SL-D'!$A$5:$F$68,5),")"))</f>
      </c>
      <c r="D5" s="12"/>
    </row>
    <row r="6" spans="3:6" ht="13.5" customHeight="1">
      <c r="C6" s="7"/>
      <c r="D6" s="160">
        <v>17</v>
      </c>
      <c r="E6" s="6"/>
      <c r="F6" s="12"/>
    </row>
    <row r="7" spans="1:6" ht="13.5" customHeight="1">
      <c r="A7" s="132">
        <v>2</v>
      </c>
      <c r="B7" s="133"/>
      <c r="C7" s="6">
        <f>IF($B7="","",CONCATENATE(VLOOKUP($B7,'SL-D'!$A$5:$F$68,3)," (",VLOOKUP($B7,'SL-D'!$A$5:$F$68,5),")"))</f>
      </c>
      <c r="D7" s="161"/>
      <c r="E7" s="170"/>
      <c r="F7" s="160">
        <v>25</v>
      </c>
    </row>
    <row r="8" spans="5:8" ht="13.5" customHeight="1">
      <c r="E8" s="8"/>
      <c r="F8" s="162"/>
      <c r="G8" s="6"/>
      <c r="H8" s="12"/>
    </row>
    <row r="9" spans="1:8" ht="13.5" customHeight="1">
      <c r="A9" s="132">
        <v>3</v>
      </c>
      <c r="B9" s="133"/>
      <c r="C9" s="6">
        <f>IF($B9="","",CONCATENATE(VLOOKUP($B9,'SL-D'!$A$5:$F$68,3)," (",VLOOKUP($B9,'SL-D'!$A$5:$F$68,5),")"))</f>
      </c>
      <c r="D9" s="12"/>
      <c r="E9" s="8"/>
      <c r="F9" s="162"/>
      <c r="G9" s="170"/>
      <c r="H9" s="160">
        <v>29</v>
      </c>
    </row>
    <row r="10" spans="3:8" ht="13.5" customHeight="1">
      <c r="C10" s="7"/>
      <c r="D10" s="160">
        <v>18</v>
      </c>
      <c r="E10" s="6"/>
      <c r="F10" s="161"/>
      <c r="G10" s="8"/>
      <c r="H10" s="162"/>
    </row>
    <row r="11" spans="1:8" ht="13.5" customHeight="1">
      <c r="A11" s="132">
        <v>4</v>
      </c>
      <c r="B11" s="133"/>
      <c r="C11" s="6">
        <f>IF($B11="","",CONCATENATE(VLOOKUP($B11,'SL-D'!$A$5:$F$68,3)," (",VLOOKUP($B11,'SL-D'!$A$5:$F$68,5),")"))</f>
      </c>
      <c r="D11" s="161"/>
      <c r="E11" s="171"/>
      <c r="G11" s="8"/>
      <c r="H11" s="162"/>
    </row>
    <row r="12" spans="7:10" ht="13.5" customHeight="1">
      <c r="G12" s="8"/>
      <c r="H12" s="162"/>
      <c r="I12" s="6"/>
      <c r="J12" s="12"/>
    </row>
    <row r="13" spans="1:10" ht="13.5" customHeight="1">
      <c r="A13" s="132">
        <v>5</v>
      </c>
      <c r="B13" s="133"/>
      <c r="C13" s="6">
        <f>IF($B13="","",CONCATENATE(VLOOKUP($B13,'SL-D'!$A$5:$F$68,3)," (",VLOOKUP($B13,'SL-D'!$A$5:$F$68,5),")"))</f>
      </c>
      <c r="D13" s="12"/>
      <c r="G13" s="8"/>
      <c r="H13" s="162"/>
      <c r="I13" s="170"/>
      <c r="J13" s="160">
        <v>31</v>
      </c>
    </row>
    <row r="14" spans="3:10" ht="13.5" customHeight="1">
      <c r="C14" s="7"/>
      <c r="D14" s="160">
        <v>19</v>
      </c>
      <c r="E14" s="6"/>
      <c r="F14" s="12"/>
      <c r="G14" s="8"/>
      <c r="H14" s="162"/>
      <c r="I14" s="8"/>
      <c r="J14" s="162"/>
    </row>
    <row r="15" spans="1:10" ht="13.5" customHeight="1">
      <c r="A15" s="132">
        <v>6</v>
      </c>
      <c r="B15" s="133"/>
      <c r="C15" s="6">
        <f>IF($B15="","",CONCATENATE(VLOOKUP($B15,'SL-D'!$A$5:$F$68,3)," (",VLOOKUP($B15,'SL-D'!$A$5:$F$68,5),")"))</f>
      </c>
      <c r="D15" s="161"/>
      <c r="E15" s="170"/>
      <c r="F15" s="160">
        <v>26</v>
      </c>
      <c r="G15" s="8"/>
      <c r="H15" s="162"/>
      <c r="I15" s="8"/>
      <c r="J15" s="162"/>
    </row>
    <row r="16" spans="5:10" ht="13.5" customHeight="1">
      <c r="E16" s="8"/>
      <c r="F16" s="162"/>
      <c r="G16" s="6"/>
      <c r="H16" s="161"/>
      <c r="I16" s="8"/>
      <c r="J16" s="162"/>
    </row>
    <row r="17" spans="1:10" ht="13.5" customHeight="1">
      <c r="A17" s="132">
        <v>7</v>
      </c>
      <c r="B17" s="133"/>
      <c r="C17" s="6">
        <f>IF($B17="","",CONCATENATE(VLOOKUP($B17,'SL-D'!$A$5:$F$68,3)," (",VLOOKUP($B17,'SL-D'!$A$5:$F$68,5),")"))</f>
      </c>
      <c r="D17" s="12"/>
      <c r="E17" s="8"/>
      <c r="F17" s="162"/>
      <c r="G17" s="171"/>
      <c r="H17" s="179"/>
      <c r="I17" s="8"/>
      <c r="J17" s="180"/>
    </row>
    <row r="18" spans="3:10" ht="13.5" customHeight="1">
      <c r="C18" s="7"/>
      <c r="D18" s="160">
        <v>20</v>
      </c>
      <c r="E18" s="6"/>
      <c r="F18" s="161"/>
      <c r="H18" s="12"/>
      <c r="I18" s="8"/>
      <c r="J18" s="180"/>
    </row>
    <row r="19" spans="1:10" ht="13.5" customHeight="1">
      <c r="A19" s="132">
        <v>8</v>
      </c>
      <c r="B19" s="133"/>
      <c r="C19" s="6">
        <f>IF($B19="","",CONCATENATE(VLOOKUP($B19,'SL-D'!$A$5:$F$68,3)," (",VLOOKUP($B19,'SL-D'!$A$5:$F$68,5),")"))</f>
      </c>
      <c r="D19" s="161"/>
      <c r="E19" s="171"/>
      <c r="H19" s="12"/>
      <c r="I19" s="8"/>
      <c r="J19" s="180"/>
    </row>
    <row r="20" spans="8:12" ht="13.5" customHeight="1">
      <c r="H20" s="12"/>
      <c r="I20" s="8"/>
      <c r="J20" s="180"/>
      <c r="K20" s="6"/>
      <c r="L20" s="1" t="s">
        <v>16</v>
      </c>
    </row>
    <row r="21" spans="1:11" ht="13.5" customHeight="1">
      <c r="A21" s="132">
        <v>9</v>
      </c>
      <c r="B21" s="133"/>
      <c r="C21" s="6">
        <f>IF($B21="","",CONCATENATE(VLOOKUP($B21,'SL-D'!$A$5:$F$68,3)," (",VLOOKUP($B21,'SL-D'!$A$5:$F$68,5),")"))</f>
      </c>
      <c r="D21" s="12"/>
      <c r="H21" s="12"/>
      <c r="I21" s="172"/>
      <c r="J21" s="180"/>
      <c r="K21" s="170"/>
    </row>
    <row r="22" spans="3:10" ht="13.5" customHeight="1">
      <c r="C22" s="7"/>
      <c r="D22" s="160">
        <v>21</v>
      </c>
      <c r="E22" s="6"/>
      <c r="F22" s="12"/>
      <c r="H22" s="12"/>
      <c r="I22" s="8"/>
      <c r="J22" s="180"/>
    </row>
    <row r="23" spans="1:10" ht="13.5" customHeight="1">
      <c r="A23" s="132">
        <v>10</v>
      </c>
      <c r="B23" s="133"/>
      <c r="C23" s="6">
        <f>IF($B23="","",CONCATENATE(VLOOKUP($B23,'SL-D'!$A$5:$F$68,3)," (",VLOOKUP($B23,'SL-D'!$A$5:$F$68,5),")"))</f>
      </c>
      <c r="D23" s="161"/>
      <c r="E23" s="170"/>
      <c r="F23" s="160">
        <v>27</v>
      </c>
      <c r="H23" s="12"/>
      <c r="I23" s="8"/>
      <c r="J23" s="180"/>
    </row>
    <row r="24" spans="5:10" ht="13.5" customHeight="1">
      <c r="E24" s="8"/>
      <c r="F24" s="162"/>
      <c r="G24" s="6"/>
      <c r="H24" s="155"/>
      <c r="I24" s="8"/>
      <c r="J24" s="180"/>
    </row>
    <row r="25" spans="1:10" ht="13.5" customHeight="1">
      <c r="A25" s="132">
        <v>11</v>
      </c>
      <c r="B25" s="133"/>
      <c r="C25" s="6">
        <f>IF($B25="","",CONCATENATE(VLOOKUP($B25,'SL-D'!$A$5:$F$68,3)," (",VLOOKUP($B25,'SL-D'!$A$5:$F$68,5),")"))</f>
      </c>
      <c r="D25" s="12"/>
      <c r="E25" s="8"/>
      <c r="F25" s="162"/>
      <c r="G25" s="170"/>
      <c r="H25" s="160">
        <v>30</v>
      </c>
      <c r="I25" s="8"/>
      <c r="J25" s="162"/>
    </row>
    <row r="26" spans="3:10" ht="13.5" customHeight="1">
      <c r="C26" s="7"/>
      <c r="D26" s="160">
        <v>22</v>
      </c>
      <c r="E26" s="6"/>
      <c r="F26" s="161"/>
      <c r="G26" s="8"/>
      <c r="H26" s="162"/>
      <c r="I26" s="8"/>
      <c r="J26" s="162"/>
    </row>
    <row r="27" spans="1:10" ht="13.5" customHeight="1">
      <c r="A27" s="132">
        <v>12</v>
      </c>
      <c r="B27" s="133"/>
      <c r="C27" s="6">
        <f>IF($B27="","",CONCATENATE(VLOOKUP($B27,'SL-D'!$A$5:$F$68,3)," (",VLOOKUP($B27,'SL-D'!$A$5:$F$68,5),")"))</f>
      </c>
      <c r="D27" s="161"/>
      <c r="E27" s="171"/>
      <c r="G27" s="8"/>
      <c r="H27" s="162"/>
      <c r="I27" s="8"/>
      <c r="J27" s="162"/>
    </row>
    <row r="28" spans="7:10" ht="13.5" customHeight="1">
      <c r="G28" s="8"/>
      <c r="H28" s="162"/>
      <c r="I28" s="6"/>
      <c r="J28" s="161"/>
    </row>
    <row r="29" spans="1:9" ht="13.5" customHeight="1">
      <c r="A29" s="132">
        <v>13</v>
      </c>
      <c r="B29" s="133"/>
      <c r="C29" s="6">
        <f>IF($B29="","",CONCATENATE(VLOOKUP($B29,'SL-D'!$A$5:$F$68,3)," (",VLOOKUP($B29,'SL-D'!$A$5:$F$68,5),")"))</f>
      </c>
      <c r="D29" s="12"/>
      <c r="G29" s="8"/>
      <c r="H29" s="162"/>
      <c r="I29" s="171"/>
    </row>
    <row r="30" spans="3:8" ht="13.5" customHeight="1">
      <c r="C30" s="7"/>
      <c r="D30" s="160">
        <v>23</v>
      </c>
      <c r="E30" s="6"/>
      <c r="F30" s="12"/>
      <c r="G30" s="8"/>
      <c r="H30" s="162"/>
    </row>
    <row r="31" spans="1:8" ht="13.5" customHeight="1">
      <c r="A31" s="132">
        <v>14</v>
      </c>
      <c r="B31" s="133"/>
      <c r="C31" s="6">
        <f>IF($B31="","",CONCATENATE(VLOOKUP($B31,'SL-D'!$A$5:$F$68,3)," (",VLOOKUP($B31,'SL-D'!$A$5:$F$68,5),")"))</f>
      </c>
      <c r="D31" s="161"/>
      <c r="E31" s="170"/>
      <c r="F31" s="160">
        <v>28</v>
      </c>
      <c r="G31" s="8"/>
      <c r="H31" s="162"/>
    </row>
    <row r="32" spans="5:8" ht="13.5" customHeight="1">
      <c r="E32" s="8"/>
      <c r="F32" s="162"/>
      <c r="G32" s="6"/>
      <c r="H32" s="161"/>
    </row>
    <row r="33" spans="1:7" ht="13.5" customHeight="1">
      <c r="A33" s="132">
        <v>15</v>
      </c>
      <c r="B33" s="133"/>
      <c r="C33" s="6">
        <f>IF($B33="","",CONCATENATE(VLOOKUP($B33,'SL-D'!$A$5:$F$68,3)," (",VLOOKUP($B33,'SL-D'!$A$5:$F$68,5),")"))</f>
      </c>
      <c r="D33" s="12"/>
      <c r="E33" s="8"/>
      <c r="F33" s="162"/>
      <c r="G33" s="171"/>
    </row>
    <row r="34" spans="3:6" ht="13.5" customHeight="1">
      <c r="C34" s="7"/>
      <c r="D34" s="160">
        <v>24</v>
      </c>
      <c r="E34" s="6"/>
      <c r="F34" s="161"/>
    </row>
    <row r="35" spans="1:5" ht="13.5" customHeight="1">
      <c r="A35" s="132">
        <v>16</v>
      </c>
      <c r="B35" s="133"/>
      <c r="C35" s="6">
        <f>IF($B35="","",CONCATENATE(VLOOKUP($B35,'SL-D'!$A$5:$F$68,3)," (",VLOOKUP($B35,'SL-D'!$A$5:$F$68,5),")"))</f>
      </c>
      <c r="D35" s="161"/>
      <c r="E35" s="91"/>
    </row>
  </sheetData>
  <sheetProtection/>
  <mergeCells count="16">
    <mergeCell ref="K1:L1"/>
    <mergeCell ref="D34:D35"/>
    <mergeCell ref="F7:F10"/>
    <mergeCell ref="F15:F18"/>
    <mergeCell ref="F23:F26"/>
    <mergeCell ref="F31:F34"/>
    <mergeCell ref="D6:D7"/>
    <mergeCell ref="D10:D11"/>
    <mergeCell ref="D14:D15"/>
    <mergeCell ref="D18:D19"/>
    <mergeCell ref="J13:J28"/>
    <mergeCell ref="D30:D31"/>
    <mergeCell ref="D22:D23"/>
    <mergeCell ref="D26:D27"/>
    <mergeCell ref="H9:H16"/>
    <mergeCell ref="H25:H32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7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8" width="25.875" style="2" customWidth="1"/>
    <col min="9" max="9" width="25.875" style="1" customWidth="1"/>
    <col min="10" max="16384" width="9.125" style="2" customWidth="1"/>
  </cols>
  <sheetData>
    <row r="1" spans="1:9" s="5" customFormat="1" ht="13.5" customHeight="1">
      <c r="A1" s="5" t="str">
        <f>'SL-D'!$A$1</f>
        <v>Regionální  svaz stolního tenisu</v>
      </c>
      <c r="B1" s="101"/>
      <c r="C1" s="101"/>
      <c r="H1" s="163">
        <f>'SL-D'!$F$1</f>
        <v>41237</v>
      </c>
      <c r="I1" s="163"/>
    </row>
    <row r="2" spans="1:9" s="5" customFormat="1" ht="13.5" customHeight="1">
      <c r="A2" s="5" t="str">
        <f>'SL-D'!$A$2</f>
        <v>Regionální přebor 2012</v>
      </c>
      <c r="B2" s="101"/>
      <c r="C2" s="101"/>
      <c r="I2" s="9" t="str">
        <f>'SL-D'!$F$2</f>
        <v>Regionální soutěže</v>
      </c>
    </row>
    <row r="3" spans="1:9" s="5" customFormat="1" ht="13.5" customHeight="1">
      <c r="A3" s="5" t="str">
        <f>'SL-D'!$A$3</f>
        <v>TJ Sport Kladno</v>
      </c>
      <c r="B3" s="101"/>
      <c r="C3" s="101"/>
      <c r="I3" s="9" t="s">
        <v>56</v>
      </c>
    </row>
    <row r="5" spans="1:8" ht="13.5" customHeight="1">
      <c r="A5" s="132">
        <v>17</v>
      </c>
      <c r="B5" s="6">
        <f>IF('P-16-KV (A)'!E6="","",IF('P-16-KV (A)'!E6='P-16-KV (A)'!C5,'P-16-KV (A)'!C7,'P-16-KV (A)'!C5))</f>
      </c>
      <c r="C5" s="8"/>
      <c r="D5" s="8"/>
      <c r="E5" s="8"/>
      <c r="F5" s="8"/>
      <c r="G5" s="8"/>
      <c r="H5" s="8"/>
    </row>
    <row r="6" spans="2:8" ht="13.5" customHeight="1">
      <c r="B6" s="72"/>
      <c r="C6" s="6"/>
      <c r="D6" s="8"/>
      <c r="E6" s="8"/>
      <c r="F6" s="8"/>
      <c r="G6" s="8"/>
      <c r="H6" s="8"/>
    </row>
    <row r="7" spans="1:8" ht="13.5" customHeight="1">
      <c r="A7" s="132">
        <v>18</v>
      </c>
      <c r="B7" s="73">
        <f>IF('P-16-KV (A)'!E10="","",IF('P-16-KV (A)'!E10='P-16-KV (A)'!C9,'P-16-KV (A)'!C11,'P-16-KV (A)'!C9))</f>
      </c>
      <c r="C7" s="90"/>
      <c r="D7" s="8"/>
      <c r="E7" s="8"/>
      <c r="F7" s="8"/>
      <c r="G7" s="8"/>
      <c r="H7" s="8"/>
    </row>
    <row r="8" spans="3:8" ht="13.5" customHeight="1">
      <c r="C8" s="74"/>
      <c r="D8" s="6"/>
      <c r="E8" s="8"/>
      <c r="F8" s="8"/>
      <c r="G8" s="8"/>
      <c r="H8" s="8"/>
    </row>
    <row r="9" spans="1:8" ht="13.5" customHeight="1">
      <c r="A9" s="132">
        <v>28</v>
      </c>
      <c r="B9" s="6">
        <f>IF('P-16-KV (A)'!G32="","",IF('P-16-KV (A)'!G32='P-16-KV (A)'!E30,'P-16-KV (A)'!E34,'P-16-KV (A)'!E30))</f>
      </c>
      <c r="C9" s="73"/>
      <c r="D9" s="90"/>
      <c r="E9" s="8"/>
      <c r="F9" s="8"/>
      <c r="G9" s="8"/>
      <c r="H9" s="8"/>
    </row>
    <row r="10" spans="2:8" ht="13.5" customHeight="1">
      <c r="B10" s="7"/>
      <c r="C10" s="8"/>
      <c r="D10" s="74"/>
      <c r="E10" s="8"/>
      <c r="F10" s="8"/>
      <c r="G10" s="8"/>
      <c r="H10" s="8"/>
    </row>
    <row r="11" spans="1:8" ht="13.5" customHeight="1">
      <c r="A11" s="132">
        <v>19</v>
      </c>
      <c r="B11" s="6">
        <f>IF('P-16-KV (A)'!E14="","",IF('P-16-KV (A)'!E14='P-16-KV (A)'!C13,'P-16-KV (A)'!C15,'P-16-KV (A)'!C13))</f>
      </c>
      <c r="C11" s="8"/>
      <c r="D11" s="74"/>
      <c r="E11" s="6"/>
      <c r="F11" s="8"/>
      <c r="G11" s="8"/>
      <c r="H11" s="8"/>
    </row>
    <row r="12" spans="2:8" ht="13.5" customHeight="1">
      <c r="B12" s="72"/>
      <c r="C12" s="6"/>
      <c r="D12" s="74"/>
      <c r="E12" s="90"/>
      <c r="F12" s="8"/>
      <c r="G12" s="8"/>
      <c r="H12" s="8"/>
    </row>
    <row r="13" spans="1:8" ht="13.5" customHeight="1">
      <c r="A13" s="132">
        <v>20</v>
      </c>
      <c r="B13" s="73">
        <f>IF('P-16-KV (A)'!E18="","",IF('P-16-KV (A)'!E18='P-16-KV (A)'!C17,'P-16-KV (A)'!C19,'P-16-KV (A)'!C17))</f>
      </c>
      <c r="C13" s="90"/>
      <c r="D13" s="74"/>
      <c r="E13" s="74"/>
      <c r="F13" s="8"/>
      <c r="G13" s="8"/>
      <c r="H13" s="8"/>
    </row>
    <row r="14" spans="2:8" ht="13.5" customHeight="1">
      <c r="B14" s="7"/>
      <c r="C14" s="74"/>
      <c r="D14" s="73"/>
      <c r="E14" s="74"/>
      <c r="F14" s="6"/>
      <c r="G14" s="8"/>
      <c r="H14" s="8"/>
    </row>
    <row r="15" spans="1:8" ht="13.5" customHeight="1">
      <c r="A15" s="132">
        <v>27</v>
      </c>
      <c r="B15" s="6">
        <f>IF('P-16-KV (A)'!G24="","",IF('P-16-KV (A)'!G24='P-16-KV (A)'!E22,'P-16-KV (A)'!E26,'P-16-KV (A)'!E22))</f>
      </c>
      <c r="C15" s="73"/>
      <c r="D15" s="93"/>
      <c r="E15" s="74"/>
      <c r="F15" s="90"/>
      <c r="G15" s="8"/>
      <c r="H15" s="8"/>
    </row>
    <row r="16" spans="3:8" ht="13.5" customHeight="1">
      <c r="C16" s="8"/>
      <c r="D16" s="8"/>
      <c r="E16" s="74"/>
      <c r="F16" s="74"/>
      <c r="G16" s="8"/>
      <c r="H16" s="8"/>
    </row>
    <row r="17" spans="1:8" ht="13.5" customHeight="1">
      <c r="A17" s="132">
        <v>29</v>
      </c>
      <c r="B17" s="6">
        <f>IF('P-16-KV (A)'!I12="","",IF('P-16-KV (A)'!I12='P-16-KV (A)'!G8,'P-16-KV (A)'!G16,'P-16-KV (A)'!G8))</f>
      </c>
      <c r="C17" s="6"/>
      <c r="D17" s="6"/>
      <c r="E17" s="73"/>
      <c r="F17" s="74"/>
      <c r="G17" s="8"/>
      <c r="H17" s="8"/>
    </row>
    <row r="18" spans="2:8" ht="13.5" customHeight="1">
      <c r="B18" s="7"/>
      <c r="C18" s="8"/>
      <c r="D18" s="8"/>
      <c r="E18" s="8"/>
      <c r="F18" s="74"/>
      <c r="G18" s="8"/>
      <c r="H18" s="8"/>
    </row>
    <row r="19" spans="1:8" ht="13.5" customHeight="1">
      <c r="A19" s="132">
        <v>21</v>
      </c>
      <c r="B19" s="6">
        <f>IF('P-16-KV (A)'!E22="","",IF('P-16-KV (A)'!E22='P-16-KV (A)'!C21,'P-16-KV (A)'!C23,'P-16-KV (A)'!C21))</f>
      </c>
      <c r="C19" s="8"/>
      <c r="D19" s="8"/>
      <c r="E19" s="8"/>
      <c r="F19" s="74"/>
      <c r="G19" s="8"/>
      <c r="H19" s="8"/>
    </row>
    <row r="20" spans="2:8" ht="13.5" customHeight="1">
      <c r="B20" s="72"/>
      <c r="C20" s="6"/>
      <c r="D20" s="8"/>
      <c r="E20" s="8"/>
      <c r="F20" s="74"/>
      <c r="G20" s="8"/>
      <c r="H20" s="8"/>
    </row>
    <row r="21" spans="1:8" ht="13.5" customHeight="1">
      <c r="A21" s="132">
        <v>22</v>
      </c>
      <c r="B21" s="73">
        <f>IF('P-16-KV (A)'!E26="","",IF('P-16-KV (A)'!E26='P-16-KV (A)'!C25,'P-16-KV (A)'!C27,'P-16-KV (A)'!C25))</f>
      </c>
      <c r="C21" s="90"/>
      <c r="D21" s="8"/>
      <c r="E21" s="8"/>
      <c r="F21" s="74"/>
      <c r="G21" s="6"/>
      <c r="H21" s="8"/>
    </row>
    <row r="22" spans="2:8" ht="13.5" customHeight="1">
      <c r="B22" s="7"/>
      <c r="C22" s="74"/>
      <c r="D22" s="6"/>
      <c r="E22" s="8"/>
      <c r="F22" s="74"/>
      <c r="G22" s="90"/>
      <c r="H22" s="8"/>
    </row>
    <row r="23" spans="1:8" ht="13.5" customHeight="1">
      <c r="A23" s="132">
        <v>26</v>
      </c>
      <c r="B23" s="6">
        <f>IF('P-16-KV (A)'!G16="","",IF('P-16-KV (A)'!G16='P-16-KV (A)'!E14,'P-16-KV (A)'!E18,'P-16-KV (A)'!E14))</f>
      </c>
      <c r="C23" s="73"/>
      <c r="D23" s="90"/>
      <c r="E23" s="8"/>
      <c r="F23" s="74"/>
      <c r="G23" s="74"/>
      <c r="H23" s="8"/>
    </row>
    <row r="24" spans="3:8" ht="13.5" customHeight="1">
      <c r="C24" s="8"/>
      <c r="D24" s="74"/>
      <c r="E24" s="8"/>
      <c r="F24" s="74"/>
      <c r="G24" s="74"/>
      <c r="H24" s="8"/>
    </row>
    <row r="25" spans="1:8" ht="13.5" customHeight="1">
      <c r="A25" s="132">
        <v>23</v>
      </c>
      <c r="B25" s="6">
        <f>IF('P-16-KV (A)'!E30="","",IF('P-16-KV (A)'!E30='P-16-KV (A)'!C29,'P-16-KV (A)'!C31,'P-16-KV (A)'!C29))</f>
      </c>
      <c r="C25" s="8"/>
      <c r="D25" s="74"/>
      <c r="E25" s="6"/>
      <c r="F25" s="74"/>
      <c r="G25" s="74"/>
      <c r="H25" s="8"/>
    </row>
    <row r="26" spans="2:8" ht="13.5" customHeight="1">
      <c r="B26" s="72"/>
      <c r="C26" s="6"/>
      <c r="D26" s="74"/>
      <c r="E26" s="90"/>
      <c r="F26" s="74"/>
      <c r="G26" s="74"/>
      <c r="H26" s="8"/>
    </row>
    <row r="27" spans="1:9" ht="13.5" customHeight="1">
      <c r="A27" s="132">
        <v>24</v>
      </c>
      <c r="B27" s="73">
        <f>IF('P-16-KV (A)'!E34="","",IF('P-16-KV (A)'!E34='P-16-KV (A)'!C33,'P-16-KV (A)'!C35,'P-16-KV (A)'!C33))</f>
      </c>
      <c r="C27" s="90"/>
      <c r="D27" s="74"/>
      <c r="E27" s="74"/>
      <c r="F27" s="74"/>
      <c r="G27" s="74"/>
      <c r="H27" s="6"/>
      <c r="I27" s="1" t="s">
        <v>17</v>
      </c>
    </row>
    <row r="28" spans="3:8" ht="13.5" customHeight="1">
      <c r="C28" s="74"/>
      <c r="D28" s="73"/>
      <c r="E28" s="74"/>
      <c r="F28" s="73"/>
      <c r="G28" s="74"/>
      <c r="H28" s="93"/>
    </row>
    <row r="29" spans="1:8" ht="13.5" customHeight="1">
      <c r="A29" s="132">
        <v>25</v>
      </c>
      <c r="B29" s="6">
        <f>IF('P-16-KV (A)'!G8="","",IF('P-16-KV (A)'!G8='P-16-KV (A)'!E6,'P-16-KV (A)'!E10,'P-16-KV (A)'!E6))</f>
      </c>
      <c r="C29" s="73"/>
      <c r="D29" s="93"/>
      <c r="E29" s="74"/>
      <c r="F29" s="93"/>
      <c r="G29" s="74"/>
      <c r="H29" s="8"/>
    </row>
    <row r="30" spans="2:8" ht="13.5" customHeight="1">
      <c r="B30" s="7"/>
      <c r="C30" s="8"/>
      <c r="D30" s="8"/>
      <c r="E30" s="74"/>
      <c r="F30" s="8"/>
      <c r="G30" s="74"/>
      <c r="H30" s="8"/>
    </row>
    <row r="31" spans="1:8" ht="13.5" customHeight="1">
      <c r="A31" s="132">
        <v>30</v>
      </c>
      <c r="B31" s="6">
        <f>IF('P-16-KV (A)'!I28="","",IF('P-16-KV (A)'!I28='P-16-KV (A)'!G24,'P-16-KV (A)'!G32,'P-16-KV (A)'!G24))</f>
      </c>
      <c r="C31" s="6"/>
      <c r="D31" s="6"/>
      <c r="E31" s="73"/>
      <c r="F31" s="8"/>
      <c r="G31" s="74"/>
      <c r="H31" s="8"/>
    </row>
    <row r="32" spans="3:8" ht="13.5" customHeight="1">
      <c r="C32" s="8"/>
      <c r="D32" s="8"/>
      <c r="E32" s="8"/>
      <c r="F32" s="8"/>
      <c r="G32" s="74"/>
      <c r="H32" s="8"/>
    </row>
    <row r="33" spans="1:8" ht="13.5" customHeight="1">
      <c r="A33" s="132">
        <v>31</v>
      </c>
      <c r="B33" s="6">
        <f>IF('P-16-KV (A)'!K20="","",IF('P-16-KV (A)'!K20='P-16-KV (A)'!I12,'P-16-KV (A)'!I28,'P-16-KV (A)'!I12))</f>
      </c>
      <c r="C33" s="6"/>
      <c r="D33" s="6"/>
      <c r="E33" s="6"/>
      <c r="F33" s="6"/>
      <c r="G33" s="73"/>
      <c r="H33" s="8"/>
    </row>
    <row r="34" spans="3:8" ht="13.5" customHeight="1">
      <c r="C34" s="8"/>
      <c r="D34" s="8"/>
      <c r="E34" s="8"/>
      <c r="F34" s="8"/>
      <c r="G34" s="8"/>
      <c r="H34" s="8"/>
    </row>
    <row r="35" spans="3:8" ht="13.5" customHeight="1">
      <c r="C35" s="8"/>
      <c r="D35" s="8"/>
      <c r="E35" s="8"/>
      <c r="F35" s="8"/>
      <c r="G35" s="8"/>
      <c r="H35" s="8"/>
    </row>
    <row r="36" spans="3:8" ht="13.5" customHeight="1">
      <c r="C36" s="8"/>
      <c r="D36" s="8"/>
      <c r="E36" s="8"/>
      <c r="F36" s="8"/>
      <c r="G36" s="8"/>
      <c r="H36" s="8"/>
    </row>
    <row r="37" spans="3:8" ht="13.5" customHeight="1">
      <c r="C37" s="8"/>
      <c r="D37" s="8"/>
      <c r="E37" s="8"/>
      <c r="F37" s="8"/>
      <c r="G37" s="8"/>
      <c r="H37" s="8"/>
    </row>
  </sheetData>
  <sheetProtection/>
  <mergeCells count="1">
    <mergeCell ref="H1:I1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3.75390625" style="11" customWidth="1"/>
    <col min="3" max="3" width="37.75390625" style="2" customWidth="1"/>
    <col min="4" max="4" width="3.75390625" style="1" customWidth="1"/>
    <col min="5" max="5" width="37.75390625" style="2" customWidth="1"/>
    <col min="6" max="6" width="3.75390625" style="1" customWidth="1"/>
    <col min="7" max="7" width="37.75390625" style="2" customWidth="1"/>
    <col min="8" max="8" width="3.75390625" style="1" customWidth="1"/>
    <col min="9" max="9" width="37.75390625" style="2" customWidth="1"/>
    <col min="10" max="10" width="3.75390625" style="1" customWidth="1"/>
    <col min="11" max="11" width="37.75390625" style="2" customWidth="1"/>
    <col min="12" max="12" width="3.75390625" style="1" customWidth="1"/>
    <col min="13" max="16384" width="9.125" style="2" customWidth="1"/>
  </cols>
  <sheetData>
    <row r="1" spans="1:12" s="5" customFormat="1" ht="13.5" customHeight="1">
      <c r="A1" s="5" t="str">
        <f>'SL-D'!$A$1</f>
        <v>Regionální  svaz stolního tenisu</v>
      </c>
      <c r="B1" s="99"/>
      <c r="C1" s="101"/>
      <c r="D1" s="102"/>
      <c r="E1" s="101"/>
      <c r="F1" s="102"/>
      <c r="H1" s="102"/>
      <c r="J1" s="102"/>
      <c r="K1" s="163">
        <f>'SL-D'!$F$1</f>
        <v>41237</v>
      </c>
      <c r="L1" s="163"/>
    </row>
    <row r="2" spans="1:12" s="5" customFormat="1" ht="13.5" customHeight="1">
      <c r="A2" s="5" t="str">
        <f>'SL-D'!$A$2</f>
        <v>Regionální přebor 2012</v>
      </c>
      <c r="B2" s="99"/>
      <c r="C2" s="101"/>
      <c r="D2" s="102"/>
      <c r="E2" s="101"/>
      <c r="F2" s="102"/>
      <c r="H2" s="102"/>
      <c r="J2" s="102"/>
      <c r="L2" s="9" t="str">
        <f>'SL-D'!$F$2</f>
        <v>Regionální soutěže</v>
      </c>
    </row>
    <row r="3" spans="1:12" s="5" customFormat="1" ht="13.5" customHeight="1">
      <c r="A3" s="5" t="str">
        <f>'SL-D'!$A$3</f>
        <v>TJ Sport Kladno</v>
      </c>
      <c r="B3" s="99"/>
      <c r="C3" s="101"/>
      <c r="D3" s="102"/>
      <c r="E3" s="101"/>
      <c r="F3" s="102"/>
      <c r="H3" s="102"/>
      <c r="J3" s="102"/>
      <c r="L3" s="9" t="s">
        <v>57</v>
      </c>
    </row>
    <row r="5" spans="1:4" ht="13.5" customHeight="1">
      <c r="A5" s="132">
        <v>1</v>
      </c>
      <c r="B5" s="133"/>
      <c r="C5" s="6">
        <f>IF($B5="","",CONCATENATE(VLOOKUP($B5,'SL-D'!$A$5:$F$68,3)," (",VLOOKUP($B5,'SL-D'!$A$5:$F$68,5),")"))</f>
      </c>
      <c r="D5" s="12"/>
    </row>
    <row r="6" spans="3:6" ht="13.5" customHeight="1">
      <c r="C6" s="7"/>
      <c r="D6" s="160">
        <v>17</v>
      </c>
      <c r="E6" s="6"/>
      <c r="F6" s="12"/>
    </row>
    <row r="7" spans="1:6" ht="13.5" customHeight="1">
      <c r="A7" s="132">
        <v>2</v>
      </c>
      <c r="B7" s="133"/>
      <c r="C7" s="6">
        <f>IF($B7="","",CONCATENATE(VLOOKUP($B7,'SL-D'!$A$5:$F$68,3)," (",VLOOKUP($B7,'SL-D'!$A$5:$F$68,5),")"))</f>
      </c>
      <c r="D7" s="161"/>
      <c r="E7" s="92"/>
      <c r="F7" s="160">
        <v>25</v>
      </c>
    </row>
    <row r="8" spans="5:8" ht="13.5" customHeight="1">
      <c r="E8" s="8"/>
      <c r="F8" s="162"/>
      <c r="G8" s="6"/>
      <c r="H8" s="12"/>
    </row>
    <row r="9" spans="1:8" ht="13.5" customHeight="1">
      <c r="A9" s="132">
        <v>3</v>
      </c>
      <c r="B9" s="133"/>
      <c r="C9" s="6">
        <f>IF($B9="","",CONCATENATE(VLOOKUP($B9,'SL-D'!$A$5:$F$68,3)," (",VLOOKUP($B9,'SL-D'!$A$5:$F$68,5),")"))</f>
      </c>
      <c r="D9" s="12"/>
      <c r="E9" s="8"/>
      <c r="F9" s="162"/>
      <c r="G9" s="92"/>
      <c r="H9" s="160">
        <v>29</v>
      </c>
    </row>
    <row r="10" spans="3:8" ht="13.5" customHeight="1">
      <c r="C10" s="7"/>
      <c r="D10" s="160">
        <v>18</v>
      </c>
      <c r="E10" s="6"/>
      <c r="F10" s="161"/>
      <c r="G10" s="8"/>
      <c r="H10" s="162"/>
    </row>
    <row r="11" spans="1:8" ht="13.5" customHeight="1">
      <c r="A11" s="132">
        <v>4</v>
      </c>
      <c r="B11" s="133"/>
      <c r="C11" s="6">
        <f>IF($B11="","",CONCATENATE(VLOOKUP($B11,'SL-D'!$A$5:$F$68,3)," (",VLOOKUP($B11,'SL-D'!$A$5:$F$68,5),")"))</f>
      </c>
      <c r="D11" s="161"/>
      <c r="E11" s="91"/>
      <c r="G11" s="8"/>
      <c r="H11" s="162"/>
    </row>
    <row r="12" spans="7:10" ht="13.5" customHeight="1">
      <c r="G12" s="8"/>
      <c r="H12" s="162"/>
      <c r="I12" s="6"/>
      <c r="J12" s="12"/>
    </row>
    <row r="13" spans="1:10" ht="13.5" customHeight="1">
      <c r="A13" s="132">
        <v>5</v>
      </c>
      <c r="B13" s="133"/>
      <c r="C13" s="6">
        <f>IF($B13="","",CONCATENATE(VLOOKUP($B13,'SL-D'!$A$5:$F$68,3)," (",VLOOKUP($B13,'SL-D'!$A$5:$F$68,5),")"))</f>
      </c>
      <c r="D13" s="12"/>
      <c r="G13" s="8"/>
      <c r="H13" s="162"/>
      <c r="I13" s="92"/>
      <c r="J13" s="160">
        <v>31</v>
      </c>
    </row>
    <row r="14" spans="3:10" ht="13.5" customHeight="1">
      <c r="C14" s="7"/>
      <c r="D14" s="160">
        <v>19</v>
      </c>
      <c r="E14" s="6"/>
      <c r="F14" s="12"/>
      <c r="G14" s="8"/>
      <c r="H14" s="162"/>
      <c r="I14" s="8"/>
      <c r="J14" s="162"/>
    </row>
    <row r="15" spans="1:10" ht="13.5" customHeight="1">
      <c r="A15" s="132">
        <v>6</v>
      </c>
      <c r="B15" s="133"/>
      <c r="C15" s="6">
        <f>IF($B15="","",CONCATENATE(VLOOKUP($B15,'SL-D'!$A$5:$F$68,3)," (",VLOOKUP($B15,'SL-D'!$A$5:$F$68,5),")"))</f>
      </c>
      <c r="D15" s="161"/>
      <c r="E15" s="92"/>
      <c r="F15" s="160">
        <v>26</v>
      </c>
      <c r="G15" s="8"/>
      <c r="H15" s="162"/>
      <c r="I15" s="8"/>
      <c r="J15" s="162"/>
    </row>
    <row r="16" spans="5:10" ht="13.5" customHeight="1">
      <c r="E16" s="8"/>
      <c r="F16" s="162"/>
      <c r="G16" s="6"/>
      <c r="H16" s="161"/>
      <c r="I16" s="8"/>
      <c r="J16" s="162"/>
    </row>
    <row r="17" spans="1:10" ht="13.5" customHeight="1">
      <c r="A17" s="132">
        <v>7</v>
      </c>
      <c r="B17" s="133"/>
      <c r="C17" s="6">
        <f>IF($B17="","",CONCATENATE(VLOOKUP($B17,'SL-D'!$A$5:$F$68,3)," (",VLOOKUP($B17,'SL-D'!$A$5:$F$68,5),")"))</f>
      </c>
      <c r="D17" s="12"/>
      <c r="E17" s="8"/>
      <c r="F17" s="162"/>
      <c r="G17" s="91"/>
      <c r="I17" s="8"/>
      <c r="J17" s="162"/>
    </row>
    <row r="18" spans="3:10" ht="13.5" customHeight="1">
      <c r="C18" s="7"/>
      <c r="D18" s="160">
        <v>20</v>
      </c>
      <c r="E18" s="6"/>
      <c r="F18" s="161"/>
      <c r="I18" s="8"/>
      <c r="J18" s="162"/>
    </row>
    <row r="19" spans="1:10" ht="13.5" customHeight="1">
      <c r="A19" s="132">
        <v>8</v>
      </c>
      <c r="B19" s="133"/>
      <c r="C19" s="6">
        <f>IF($B19="","",CONCATENATE(VLOOKUP($B19,'SL-D'!$A$5:$F$68,3)," (",VLOOKUP($B19,'SL-D'!$A$5:$F$68,5),")"))</f>
      </c>
      <c r="D19" s="161"/>
      <c r="E19" s="91"/>
      <c r="I19" s="8"/>
      <c r="J19" s="162"/>
    </row>
    <row r="20" spans="9:12" ht="13.5" customHeight="1">
      <c r="I20" s="8"/>
      <c r="J20" s="162"/>
      <c r="K20" s="6"/>
      <c r="L20" s="1" t="s">
        <v>16</v>
      </c>
    </row>
    <row r="21" spans="1:11" ht="13.5" customHeight="1">
      <c r="A21" s="132">
        <v>9</v>
      </c>
      <c r="B21" s="133"/>
      <c r="C21" s="6">
        <f>IF($B21="","",CONCATENATE(VLOOKUP($B21,'SL-D'!$A$5:$F$68,3)," (",VLOOKUP($B21,'SL-D'!$A$5:$F$68,5),")"))</f>
      </c>
      <c r="D21" s="12"/>
      <c r="I21" s="8"/>
      <c r="J21" s="162"/>
      <c r="K21" s="92"/>
    </row>
    <row r="22" spans="3:10" ht="13.5" customHeight="1">
      <c r="C22" s="7"/>
      <c r="D22" s="160">
        <v>21</v>
      </c>
      <c r="E22" s="6"/>
      <c r="F22" s="12"/>
      <c r="I22" s="8"/>
      <c r="J22" s="162"/>
    </row>
    <row r="23" spans="1:10" ht="13.5" customHeight="1">
      <c r="A23" s="132">
        <v>10</v>
      </c>
      <c r="B23" s="133"/>
      <c r="C23" s="6">
        <f>IF($B23="","",CONCATENATE(VLOOKUP($B23,'SL-D'!$A$5:$F$68,3)," (",VLOOKUP($B23,'SL-D'!$A$5:$F$68,5),")"))</f>
      </c>
      <c r="D23" s="161"/>
      <c r="E23" s="92"/>
      <c r="F23" s="160">
        <v>27</v>
      </c>
      <c r="I23" s="8"/>
      <c r="J23" s="162"/>
    </row>
    <row r="24" spans="5:10" ht="13.5" customHeight="1">
      <c r="E24" s="8"/>
      <c r="F24" s="162"/>
      <c r="G24" s="6"/>
      <c r="H24" s="12"/>
      <c r="I24" s="8"/>
      <c r="J24" s="162"/>
    </row>
    <row r="25" spans="1:10" ht="13.5" customHeight="1">
      <c r="A25" s="132">
        <v>11</v>
      </c>
      <c r="B25" s="133"/>
      <c r="C25" s="6">
        <f>IF($B25="","",CONCATENATE(VLOOKUP($B25,'SL-D'!$A$5:$F$68,3)," (",VLOOKUP($B25,'SL-D'!$A$5:$F$68,5),")"))</f>
      </c>
      <c r="D25" s="12"/>
      <c r="E25" s="8"/>
      <c r="F25" s="162"/>
      <c r="G25" s="92"/>
      <c r="H25" s="160">
        <v>30</v>
      </c>
      <c r="I25" s="8"/>
      <c r="J25" s="162"/>
    </row>
    <row r="26" spans="3:10" ht="13.5" customHeight="1">
      <c r="C26" s="7"/>
      <c r="D26" s="160">
        <v>22</v>
      </c>
      <c r="E26" s="6"/>
      <c r="F26" s="161"/>
      <c r="G26" s="8"/>
      <c r="H26" s="162"/>
      <c r="I26" s="8"/>
      <c r="J26" s="162"/>
    </row>
    <row r="27" spans="1:10" ht="13.5" customHeight="1">
      <c r="A27" s="132">
        <v>12</v>
      </c>
      <c r="B27" s="133"/>
      <c r="C27" s="6">
        <f>IF($B27="","",CONCATENATE(VLOOKUP($B27,'SL-D'!$A$5:$F$68,3)," (",VLOOKUP($B27,'SL-D'!$A$5:$F$68,5),")"))</f>
      </c>
      <c r="D27" s="161"/>
      <c r="E27" s="91"/>
      <c r="G27" s="8"/>
      <c r="H27" s="162"/>
      <c r="I27" s="8"/>
      <c r="J27" s="162"/>
    </row>
    <row r="28" spans="7:10" ht="13.5" customHeight="1">
      <c r="G28" s="8"/>
      <c r="H28" s="162"/>
      <c r="I28" s="6"/>
      <c r="J28" s="161"/>
    </row>
    <row r="29" spans="1:9" ht="13.5" customHeight="1">
      <c r="A29" s="132">
        <v>13</v>
      </c>
      <c r="B29" s="133"/>
      <c r="C29" s="6">
        <f>IF($B29="","",CONCATENATE(VLOOKUP($B29,'SL-D'!$A$5:$F$68,3)," (",VLOOKUP($B29,'SL-D'!$A$5:$F$68,5),")"))</f>
      </c>
      <c r="D29" s="12"/>
      <c r="G29" s="8"/>
      <c r="H29" s="162"/>
      <c r="I29" s="91"/>
    </row>
    <row r="30" spans="3:8" ht="13.5" customHeight="1">
      <c r="C30" s="7"/>
      <c r="D30" s="160">
        <v>23</v>
      </c>
      <c r="E30" s="6"/>
      <c r="F30" s="12"/>
      <c r="G30" s="8"/>
      <c r="H30" s="162"/>
    </row>
    <row r="31" spans="1:8" ht="13.5" customHeight="1">
      <c r="A31" s="132">
        <v>14</v>
      </c>
      <c r="B31" s="133"/>
      <c r="C31" s="6">
        <f>IF($B31="","",CONCATENATE(VLOOKUP($B31,'SL-D'!$A$5:$F$68,3)," (",VLOOKUP($B31,'SL-D'!$A$5:$F$68,5),")"))</f>
      </c>
      <c r="D31" s="161"/>
      <c r="E31" s="92"/>
      <c r="F31" s="160">
        <v>28</v>
      </c>
      <c r="G31" s="8"/>
      <c r="H31" s="162"/>
    </row>
    <row r="32" spans="5:8" ht="13.5" customHeight="1">
      <c r="E32" s="8"/>
      <c r="F32" s="162"/>
      <c r="G32" s="6"/>
      <c r="H32" s="161"/>
    </row>
    <row r="33" spans="1:7" ht="13.5" customHeight="1">
      <c r="A33" s="132">
        <v>15</v>
      </c>
      <c r="B33" s="133"/>
      <c r="C33" s="6">
        <f>IF($B33="","",CONCATENATE(VLOOKUP($B33,'SL-D'!$A$5:$F$68,3)," (",VLOOKUP($B33,'SL-D'!$A$5:$F$68,5),")"))</f>
      </c>
      <c r="D33" s="12"/>
      <c r="E33" s="8"/>
      <c r="F33" s="162"/>
      <c r="G33" s="91"/>
    </row>
    <row r="34" spans="3:6" ht="13.5" customHeight="1">
      <c r="C34" s="7"/>
      <c r="D34" s="160">
        <v>24</v>
      </c>
      <c r="E34" s="6"/>
      <c r="F34" s="161"/>
    </row>
    <row r="35" spans="1:5" ht="13.5" customHeight="1">
      <c r="A35" s="132">
        <v>16</v>
      </c>
      <c r="B35" s="133"/>
      <c r="C35" s="6">
        <f>IF($B35="","",CONCATENATE(VLOOKUP($B35,'SL-D'!$A$5:$F$68,3)," (",VLOOKUP($B35,'SL-D'!$A$5:$F$68,5),")"))</f>
      </c>
      <c r="D35" s="161"/>
      <c r="E35" s="91"/>
    </row>
  </sheetData>
  <sheetProtection/>
  <mergeCells count="16">
    <mergeCell ref="K1:L1"/>
    <mergeCell ref="D6:D7"/>
    <mergeCell ref="F7:F10"/>
    <mergeCell ref="H9:H16"/>
    <mergeCell ref="D10:D11"/>
    <mergeCell ref="J13:J28"/>
    <mergeCell ref="D14:D15"/>
    <mergeCell ref="F15:F18"/>
    <mergeCell ref="D18:D19"/>
    <mergeCell ref="D22:D23"/>
    <mergeCell ref="F23:F26"/>
    <mergeCell ref="H25:H32"/>
    <mergeCell ref="D26:D27"/>
    <mergeCell ref="D30:D31"/>
    <mergeCell ref="F31:F34"/>
    <mergeCell ref="D34:D35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37.75390625" style="2" customWidth="1"/>
    <col min="3" max="3" width="3.75390625" style="1" customWidth="1"/>
    <col min="4" max="4" width="37.75390625" style="2" customWidth="1"/>
    <col min="5" max="5" width="3.75390625" style="1" customWidth="1"/>
    <col min="6" max="6" width="37.75390625" style="2" customWidth="1"/>
    <col min="7" max="7" width="3.75390625" style="1" customWidth="1"/>
    <col min="8" max="8" width="37.75390625" style="2" customWidth="1"/>
    <col min="9" max="9" width="3.75390625" style="1" customWidth="1"/>
    <col min="10" max="16384" width="9.125" style="2" customWidth="1"/>
  </cols>
  <sheetData>
    <row r="1" spans="1:9" s="5" customFormat="1" ht="13.5" customHeight="1">
      <c r="A1" s="5" t="str">
        <f>'SL-D'!$A$1</f>
        <v>Regionální  svaz stolního tenisu</v>
      </c>
      <c r="B1" s="101"/>
      <c r="C1" s="102"/>
      <c r="D1" s="101"/>
      <c r="E1" s="102"/>
      <c r="G1" s="102"/>
      <c r="H1" s="163">
        <f>'SL-D'!$F$1</f>
        <v>41237</v>
      </c>
      <c r="I1" s="163"/>
    </row>
    <row r="2" spans="1:9" s="5" customFormat="1" ht="13.5" customHeight="1">
      <c r="A2" s="5" t="str">
        <f>'SL-D'!$A$2</f>
        <v>Regionální přebor 2012</v>
      </c>
      <c r="B2" s="101"/>
      <c r="C2" s="102"/>
      <c r="D2" s="101"/>
      <c r="E2" s="102"/>
      <c r="G2" s="102"/>
      <c r="I2" s="9" t="str">
        <f>'SL-D'!$F$2</f>
        <v>Regionální soutěže</v>
      </c>
    </row>
    <row r="3" spans="1:9" s="5" customFormat="1" ht="13.5" customHeight="1">
      <c r="A3" s="5" t="str">
        <f>'SL-D'!$A$3</f>
        <v>TJ Sport Kladno</v>
      </c>
      <c r="B3" s="101"/>
      <c r="C3" s="102"/>
      <c r="D3" s="101"/>
      <c r="E3" s="102"/>
      <c r="G3" s="102"/>
      <c r="I3" s="9" t="s">
        <v>58</v>
      </c>
    </row>
    <row r="5" spans="1:3" ht="13.5" customHeight="1">
      <c r="A5" s="132">
        <v>29</v>
      </c>
      <c r="B5" s="6">
        <f>IF('P-16-KV (B)'!I12="","",IF('P-16-KV (B)'!I12='P-16-KV (B)'!G8,'P-16-KV (B)'!G16,'P-16-KV (B)'!G8))</f>
      </c>
      <c r="C5" s="12"/>
    </row>
    <row r="6" spans="2:5" ht="13.5" customHeight="1">
      <c r="B6" s="7"/>
      <c r="C6" s="160"/>
      <c r="D6" s="6"/>
      <c r="E6" s="1" t="s">
        <v>9</v>
      </c>
    </row>
    <row r="7" spans="1:4" ht="13.5" customHeight="1">
      <c r="A7" s="132">
        <v>30</v>
      </c>
      <c r="B7" s="6">
        <f>IF('P-16-KV (B)'!I28="","",IF('P-16-KV (B)'!I28='P-16-KV (B)'!G24,'P-16-KV (B)'!G32,'P-16-KV (B)'!G24))</f>
      </c>
      <c r="C7" s="161"/>
      <c r="D7" s="92"/>
    </row>
    <row r="8" ht="13.5" customHeight="1">
      <c r="D8" s="8"/>
    </row>
    <row r="9" spans="1:3" ht="13.5" customHeight="1">
      <c r="A9" s="132">
        <v>25</v>
      </c>
      <c r="B9" s="6">
        <f>IF('P-16-KV (B)'!G8="","",IF('P-16-KV (B)'!G8='P-16-KV (B)'!E6,'P-16-KV (B)'!E10,'P-16-KV (B)'!E6))</f>
      </c>
      <c r="C9" s="12"/>
    </row>
    <row r="10" spans="2:5" ht="13.5" customHeight="1">
      <c r="B10" s="7"/>
      <c r="C10" s="160">
        <v>32</v>
      </c>
      <c r="D10" s="6"/>
      <c r="E10" s="12"/>
    </row>
    <row r="11" spans="1:5" ht="13.5" customHeight="1">
      <c r="A11" s="132">
        <v>26</v>
      </c>
      <c r="B11" s="6">
        <f>IF('P-16-KV (B)'!G16="","",IF('P-16-KV (B)'!G16='P-16-KV (B)'!E14,'P-16-KV (B)'!E18,'P-16-KV (B)'!E14))</f>
      </c>
      <c r="C11" s="161"/>
      <c r="D11" s="92"/>
      <c r="E11" s="160"/>
    </row>
    <row r="12" spans="4:7" ht="13.5" customHeight="1">
      <c r="D12" s="8"/>
      <c r="E12" s="162"/>
      <c r="F12" s="6"/>
      <c r="G12" s="1" t="s">
        <v>10</v>
      </c>
    </row>
    <row r="13" spans="1:6" ht="13.5" customHeight="1">
      <c r="A13" s="132">
        <v>27</v>
      </c>
      <c r="B13" s="6">
        <f>IF('P-16-KV (B)'!G24="","",IF('P-16-KV (B)'!G24='P-16-KV (B)'!E22,'P-16-KV (B)'!E26,'P-16-KV (B)'!E22))</f>
      </c>
      <c r="C13" s="12"/>
      <c r="D13" s="8"/>
      <c r="E13" s="162"/>
      <c r="F13" s="92"/>
    </row>
    <row r="14" spans="2:6" ht="13.5" customHeight="1">
      <c r="B14" s="7"/>
      <c r="C14" s="160">
        <v>33</v>
      </c>
      <c r="D14" s="6"/>
      <c r="E14" s="161"/>
      <c r="F14" s="8"/>
    </row>
    <row r="15" spans="1:6" ht="13.5" customHeight="1">
      <c r="A15" s="132">
        <v>28</v>
      </c>
      <c r="B15" s="6">
        <f>IF('P-16-KV (B)'!G32="","",IF('P-16-KV (B)'!G32='P-16-KV (B)'!E30,'P-16-KV (B)'!E34,'P-16-KV (B)'!E30))</f>
      </c>
      <c r="C15" s="161"/>
      <c r="D15" s="91"/>
      <c r="F15" s="8"/>
    </row>
    <row r="16" ht="13.5" customHeight="1">
      <c r="F16" s="8"/>
    </row>
    <row r="17" spans="1:3" ht="13.5" customHeight="1">
      <c r="A17" s="132">
        <v>32</v>
      </c>
      <c r="B17" s="6">
        <f>IF(D10="","",IF(D10=B9,B11,B9))</f>
      </c>
      <c r="C17" s="12"/>
    </row>
    <row r="18" spans="2:5" ht="13.5" customHeight="1">
      <c r="B18" s="7"/>
      <c r="C18" s="160"/>
      <c r="D18" s="6"/>
      <c r="E18" s="1" t="s">
        <v>11</v>
      </c>
    </row>
    <row r="19" spans="1:4" ht="13.5" customHeight="1">
      <c r="A19" s="132">
        <v>33</v>
      </c>
      <c r="B19" s="6">
        <f>IF(D14="","",IF(D14=B13,B15,B13))</f>
      </c>
      <c r="C19" s="161"/>
      <c r="D19" s="92"/>
    </row>
    <row r="21" spans="1:3" ht="13.5" customHeight="1">
      <c r="A21" s="132">
        <v>17</v>
      </c>
      <c r="B21" s="6">
        <f>IF('P-16-KV (B)'!E6="","",IF('P-16-KV (B)'!E6='P-16-KV (B)'!C5,'P-16-KV (B)'!C7,'P-16-KV (B)'!C5))</f>
      </c>
      <c r="C21" s="12"/>
    </row>
    <row r="22" spans="2:5" ht="13.5" customHeight="1">
      <c r="B22" s="7"/>
      <c r="C22" s="160">
        <v>34</v>
      </c>
      <c r="D22" s="6"/>
      <c r="E22" s="12"/>
    </row>
    <row r="23" spans="1:5" ht="13.5" customHeight="1">
      <c r="A23" s="132">
        <v>18</v>
      </c>
      <c r="B23" s="6">
        <f>IF('P-16-KV (B)'!E10="","",IF('P-16-KV (B)'!E10='P-16-KV (B)'!C9,'P-16-KV (B)'!C11,'P-16-KV (B)'!C9))</f>
      </c>
      <c r="C23" s="161"/>
      <c r="D23" s="92"/>
      <c r="E23" s="160">
        <v>38</v>
      </c>
    </row>
    <row r="24" spans="4:7" ht="13.5" customHeight="1">
      <c r="D24" s="8"/>
      <c r="E24" s="162"/>
      <c r="F24" s="6"/>
      <c r="G24" s="12"/>
    </row>
    <row r="25" spans="1:7" ht="13.5" customHeight="1">
      <c r="A25" s="132">
        <v>19</v>
      </c>
      <c r="B25" s="6">
        <f>IF('P-16-KV (B)'!E14="","",IF('P-16-KV (B)'!E14='P-16-KV (B)'!C13,'P-16-KV (B)'!C15,'P-16-KV (B)'!C13))</f>
      </c>
      <c r="C25" s="12"/>
      <c r="D25" s="8"/>
      <c r="E25" s="162"/>
      <c r="F25" s="92"/>
      <c r="G25" s="160"/>
    </row>
    <row r="26" spans="2:7" ht="13.5" customHeight="1">
      <c r="B26" s="7"/>
      <c r="C26" s="160">
        <v>35</v>
      </c>
      <c r="D26" s="6"/>
      <c r="E26" s="161"/>
      <c r="F26" s="8"/>
      <c r="G26" s="162"/>
    </row>
    <row r="27" spans="1:7" ht="13.5" customHeight="1">
      <c r="A27" s="132">
        <v>20</v>
      </c>
      <c r="B27" s="6">
        <f>IF('P-16-KV (B)'!E18="","",IF('P-16-KV (B)'!E18='P-16-KV (B)'!C17,'P-16-KV (B)'!C19,'P-16-KV (B)'!C17))</f>
      </c>
      <c r="C27" s="161"/>
      <c r="D27" s="91"/>
      <c r="F27" s="8"/>
      <c r="G27" s="162"/>
    </row>
    <row r="28" spans="6:9" ht="13.5" customHeight="1">
      <c r="F28" s="8"/>
      <c r="G28" s="162"/>
      <c r="H28" s="6"/>
      <c r="I28" s="1" t="s">
        <v>12</v>
      </c>
    </row>
    <row r="29" spans="1:8" ht="13.5" customHeight="1">
      <c r="A29" s="132">
        <v>21</v>
      </c>
      <c r="B29" s="6">
        <f>IF('P-16-KV (B)'!E22="","",IF('P-16-KV (B)'!E22='P-16-KV (B)'!C21,'P-16-KV (B)'!C23,'P-16-KV (B)'!C21))</f>
      </c>
      <c r="C29" s="12"/>
      <c r="F29" s="8"/>
      <c r="G29" s="162"/>
      <c r="H29" s="92"/>
    </row>
    <row r="30" spans="2:8" ht="13.5" customHeight="1">
      <c r="B30" s="7"/>
      <c r="C30" s="160">
        <v>36</v>
      </c>
      <c r="D30" s="6"/>
      <c r="E30" s="12"/>
      <c r="F30" s="8"/>
      <c r="G30" s="162"/>
      <c r="H30" s="8"/>
    </row>
    <row r="31" spans="1:8" ht="13.5" customHeight="1">
      <c r="A31" s="132">
        <v>22</v>
      </c>
      <c r="B31" s="6">
        <f>IF('P-16-KV (B)'!E26="","",IF('P-16-KV (B)'!E26='P-16-KV (B)'!C25,'P-16-KV (B)'!C27,'P-16-KV (B)'!C25))</f>
      </c>
      <c r="C31" s="161"/>
      <c r="D31" s="92"/>
      <c r="E31" s="160">
        <v>39</v>
      </c>
      <c r="F31" s="8"/>
      <c r="G31" s="162"/>
      <c r="H31" s="8"/>
    </row>
    <row r="32" spans="4:8" ht="13.5" customHeight="1">
      <c r="D32" s="8"/>
      <c r="E32" s="162"/>
      <c r="F32" s="6"/>
      <c r="G32" s="161"/>
      <c r="H32" s="8"/>
    </row>
    <row r="33" spans="1:8" ht="13.5" customHeight="1">
      <c r="A33" s="132">
        <v>23</v>
      </c>
      <c r="B33" s="6">
        <f>IF('P-16-KV (B)'!E30="","",IF('P-16-KV (B)'!E30='P-16-KV (B)'!C29,'P-16-KV (B)'!C31,'P-16-KV (B)'!C29))</f>
      </c>
      <c r="C33" s="12"/>
      <c r="D33" s="8"/>
      <c r="E33" s="162"/>
      <c r="F33" s="91"/>
      <c r="H33" s="8"/>
    </row>
    <row r="34" spans="2:8" ht="13.5" customHeight="1">
      <c r="B34" s="7"/>
      <c r="C34" s="160">
        <v>37</v>
      </c>
      <c r="D34" s="6"/>
      <c r="E34" s="161"/>
      <c r="H34" s="8"/>
    </row>
    <row r="35" spans="1:8" ht="13.5" customHeight="1">
      <c r="A35" s="132">
        <v>24</v>
      </c>
      <c r="B35" s="6">
        <f>IF('P-16-KV (B)'!E34="","",IF('P-16-KV (B)'!E34='P-16-KV (B)'!C33,'P-16-KV (B)'!C35,'P-16-KV (B)'!C33))</f>
      </c>
      <c r="C35" s="161"/>
      <c r="D35" s="91"/>
      <c r="H35" s="8"/>
    </row>
    <row r="36" ht="13.5" customHeight="1">
      <c r="H36" s="8"/>
    </row>
    <row r="37" spans="1:3" ht="13.5" customHeight="1">
      <c r="A37" s="132">
        <v>38</v>
      </c>
      <c r="B37" s="6">
        <f>IF(F24="","",IF(F24=D22,D26,D22))</f>
      </c>
      <c r="C37" s="12"/>
    </row>
    <row r="38" spans="2:5" ht="13.5" customHeight="1">
      <c r="B38" s="7"/>
      <c r="C38" s="160"/>
      <c r="D38" s="6"/>
      <c r="E38" s="1" t="s">
        <v>13</v>
      </c>
    </row>
    <row r="39" spans="1:4" ht="13.5" customHeight="1">
      <c r="A39" s="132">
        <v>39</v>
      </c>
      <c r="B39" s="6">
        <f>IF(F32="","",IF(F32=D30,D34,D30))</f>
      </c>
      <c r="C39" s="161"/>
      <c r="D39" s="92"/>
    </row>
    <row r="41" spans="1:3" ht="13.5" customHeight="1">
      <c r="A41" s="132">
        <v>34</v>
      </c>
      <c r="B41" s="6">
        <f>IF(D22="","",IF(D22=B21,B23,B21))</f>
      </c>
      <c r="C41" s="12"/>
    </row>
    <row r="42" spans="2:5" ht="13.5" customHeight="1">
      <c r="B42" s="7"/>
      <c r="C42" s="160">
        <v>40</v>
      </c>
      <c r="D42" s="6"/>
      <c r="E42" s="12"/>
    </row>
    <row r="43" spans="1:5" ht="13.5" customHeight="1">
      <c r="A43" s="132">
        <v>35</v>
      </c>
      <c r="B43" s="6">
        <f>IF(D26="","",IF(D26=B25,B27,B25))</f>
      </c>
      <c r="C43" s="161"/>
      <c r="D43" s="92"/>
      <c r="E43" s="160"/>
    </row>
    <row r="44" spans="4:7" ht="13.5" customHeight="1">
      <c r="D44" s="8"/>
      <c r="E44" s="162"/>
      <c r="F44" s="6"/>
      <c r="G44" s="1" t="s">
        <v>14</v>
      </c>
    </row>
    <row r="45" spans="1:6" ht="13.5" customHeight="1">
      <c r="A45" s="132">
        <v>36</v>
      </c>
      <c r="B45" s="6">
        <f>IF(D30="","",IF(D30=B29,B31,B29))</f>
      </c>
      <c r="C45" s="12"/>
      <c r="D45" s="8"/>
      <c r="E45" s="162"/>
      <c r="F45" s="92"/>
    </row>
    <row r="46" spans="2:6" ht="13.5" customHeight="1">
      <c r="B46" s="7"/>
      <c r="C46" s="160">
        <v>41</v>
      </c>
      <c r="D46" s="6"/>
      <c r="E46" s="161"/>
      <c r="F46" s="8"/>
    </row>
    <row r="47" spans="1:6" ht="13.5" customHeight="1">
      <c r="A47" s="132">
        <v>37</v>
      </c>
      <c r="B47" s="6">
        <f>IF(D34="","",IF(D34=B33,B35,B33))</f>
      </c>
      <c r="C47" s="161"/>
      <c r="D47" s="91"/>
      <c r="F47" s="8"/>
    </row>
    <row r="48" ht="13.5" customHeight="1">
      <c r="F48" s="8"/>
    </row>
    <row r="49" spans="1:3" ht="13.5" customHeight="1">
      <c r="A49" s="132">
        <v>40</v>
      </c>
      <c r="B49" s="6">
        <f>IF(D42="","",IF(D42=B41,B43,B41))</f>
      </c>
      <c r="C49" s="12"/>
    </row>
    <row r="50" spans="2:5" ht="13.5" customHeight="1">
      <c r="B50" s="7"/>
      <c r="C50" s="160"/>
      <c r="D50" s="6"/>
      <c r="E50" s="1" t="s">
        <v>15</v>
      </c>
    </row>
    <row r="51" spans="1:4" ht="13.5" customHeight="1">
      <c r="A51" s="132">
        <v>41</v>
      </c>
      <c r="B51" s="6">
        <f>IF(D46="","",IF(D46=B45,B47,B45))</f>
      </c>
      <c r="C51" s="161"/>
      <c r="D51" s="92"/>
    </row>
    <row r="52" ht="13.5" customHeight="1">
      <c r="D52" s="8"/>
    </row>
  </sheetData>
  <sheetProtection/>
  <mergeCells count="18">
    <mergeCell ref="C18:C19"/>
    <mergeCell ref="G25:G32"/>
    <mergeCell ref="C26:C27"/>
    <mergeCell ref="C30:C31"/>
    <mergeCell ref="C22:C23"/>
    <mergeCell ref="E23:E26"/>
    <mergeCell ref="E31:E34"/>
    <mergeCell ref="C34:C35"/>
    <mergeCell ref="C50:C51"/>
    <mergeCell ref="H1:I1"/>
    <mergeCell ref="C6:C7"/>
    <mergeCell ref="C10:C11"/>
    <mergeCell ref="E11:E14"/>
    <mergeCell ref="C14:C15"/>
    <mergeCell ref="C42:C43"/>
    <mergeCell ref="E43:E46"/>
    <mergeCell ref="C46:C47"/>
    <mergeCell ref="C38:C39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8"/>
  <sheetViews>
    <sheetView zoomScalePageLayoutView="0" workbookViewId="0" topLeftCell="A1">
      <selection activeCell="D5" sqref="D5:H74"/>
    </sheetView>
  </sheetViews>
  <sheetFormatPr defaultColWidth="9.00390625" defaultRowHeight="13.5" customHeight="1"/>
  <cols>
    <col min="1" max="1" width="3.75390625" style="4" customWidth="1"/>
    <col min="2" max="2" width="3.75390625" style="11" customWidth="1"/>
    <col min="3" max="3" width="43.875" style="23" bestFit="1" customWidth="1"/>
    <col min="4" max="5" width="41.875" style="23" bestFit="1" customWidth="1"/>
    <col min="6" max="8" width="41.25390625" style="23" bestFit="1" customWidth="1"/>
    <col min="9" max="16384" width="9.125" style="23" customWidth="1"/>
  </cols>
  <sheetData>
    <row r="1" spans="1:8" s="13" customFormat="1" ht="13.5" customHeight="1">
      <c r="A1" s="13" t="str">
        <f>'SL-D'!$A$1</f>
        <v>Regionální  svaz stolního tenisu</v>
      </c>
      <c r="B1" s="99"/>
      <c r="H1" s="38">
        <f>'SL-D'!$F$1</f>
        <v>41237</v>
      </c>
    </row>
    <row r="2" spans="1:8" s="13" customFormat="1" ht="13.5" customHeight="1">
      <c r="A2" s="13" t="str">
        <f>'SL-D'!$A$2</f>
        <v>Regionální přebor 2012</v>
      </c>
      <c r="B2" s="99"/>
      <c r="H2" s="99" t="str">
        <f>'SL-D'!$F$2</f>
        <v>Regionální soutěže</v>
      </c>
    </row>
    <row r="3" spans="1:8" s="13" customFormat="1" ht="13.5" customHeight="1">
      <c r="A3" s="13" t="str">
        <f>'SL-D'!$A$3</f>
        <v>TJ Sport Kladno</v>
      </c>
      <c r="B3" s="99"/>
      <c r="H3" s="9" t="s">
        <v>59</v>
      </c>
    </row>
    <row r="5" spans="2:3" ht="13.5" customHeight="1">
      <c r="B5" s="131"/>
      <c r="C5" s="40">
        <f>IF($B5="","",CONCATENATE(VLOOKUP($B5,'SL-D'!$A$5:$F$68,3)," (",VLOOKUP($B5,'SL-D'!$A$5:$F$68,5),")"))</f>
      </c>
    </row>
    <row r="6" spans="1:3" ht="13.5" customHeight="1">
      <c r="A6" s="135">
        <v>1</v>
      </c>
      <c r="B6" s="133"/>
      <c r="C6" s="39">
        <f>IF($B6="","",CONCATENATE(VLOOKUP($B6,'SL-D'!$A$5:$F$68,3)," (",VLOOKUP($B6,'SL-D'!$A$5:$F$68,5),")"))</f>
      </c>
    </row>
    <row r="7" spans="2:4" ht="13.5" customHeight="1">
      <c r="B7" s="131"/>
      <c r="C7" s="75">
        <f>IF($B7="","",CONCATENATE(VLOOKUP($B7,'SL-D'!$A$5:$F$68,3)," (",VLOOKUP($B7,'SL-D'!$A$5:$F$68,5),")"))</f>
      </c>
      <c r="D7" s="39"/>
    </row>
    <row r="8" spans="1:4" ht="13.5" customHeight="1">
      <c r="A8" s="135">
        <v>2</v>
      </c>
      <c r="B8" s="133"/>
      <c r="C8" s="77">
        <f>IF($B8="","",CONCATENATE(VLOOKUP($B8,'SL-D'!$A$5:$F$68,3)," (",VLOOKUP($B8,'SL-D'!$A$5:$F$68,5),")"))</f>
      </c>
      <c r="D8" s="141"/>
    </row>
    <row r="9" spans="2:5" ht="13.5" customHeight="1">
      <c r="B9" s="131"/>
      <c r="C9" s="23">
        <f>IF($B9="","",CONCATENATE(VLOOKUP($B9,'SL-D'!$A$5:$F$68,3)," (",VLOOKUP($B9,'SL-D'!$A$5:$F$68,5),")"))</f>
      </c>
      <c r="D9" s="76"/>
      <c r="E9" s="39"/>
    </row>
    <row r="10" spans="1:5" ht="13.5" customHeight="1">
      <c r="A10" s="135">
        <v>3</v>
      </c>
      <c r="B10" s="133"/>
      <c r="C10" s="39">
        <f>IF($B10="","",CONCATENATE(VLOOKUP($B10,'SL-D'!$A$5:$F$68,3)," (",VLOOKUP($B10,'SL-D'!$A$5:$F$68,5),")"))</f>
      </c>
      <c r="D10" s="76"/>
      <c r="E10" s="141"/>
    </row>
    <row r="11" spans="2:5" ht="13.5" customHeight="1">
      <c r="B11" s="131"/>
      <c r="C11" s="75">
        <f>IF($B11="","",CONCATENATE(VLOOKUP($B11,'SL-D'!$A$5:$F$68,3)," (",VLOOKUP($B11,'SL-D'!$A$5:$F$68,5),")"))</f>
      </c>
      <c r="D11" s="77"/>
      <c r="E11" s="76"/>
    </row>
    <row r="12" spans="1:5" ht="13.5" customHeight="1">
      <c r="A12" s="135">
        <v>4</v>
      </c>
      <c r="B12" s="133"/>
      <c r="C12" s="77">
        <f>IF($B12="","",CONCATENATE(VLOOKUP($B12,'SL-D'!$A$5:$F$68,3)," (",VLOOKUP($B12,'SL-D'!$A$5:$F$68,5),")"))</f>
      </c>
      <c r="D12" s="42"/>
      <c r="E12" s="76"/>
    </row>
    <row r="13" spans="2:6" ht="13.5" customHeight="1">
      <c r="B13" s="131"/>
      <c r="C13" s="23">
        <f>IF($B13="","",CONCATENATE(VLOOKUP($B13,'SL-D'!$A$5:$F$68,3)," (",VLOOKUP($B13,'SL-D'!$A$5:$F$68,5),")"))</f>
      </c>
      <c r="E13" s="76"/>
      <c r="F13" s="39"/>
    </row>
    <row r="14" spans="1:6" ht="13.5" customHeight="1">
      <c r="A14" s="135">
        <v>5</v>
      </c>
      <c r="B14" s="133"/>
      <c r="C14" s="39">
        <f>IF($B14="","",CONCATENATE(VLOOKUP($B14,'SL-D'!$A$5:$F$68,3)," (",VLOOKUP($B14,'SL-D'!$A$5:$F$68,5),")"))</f>
      </c>
      <c r="E14" s="76"/>
      <c r="F14" s="141"/>
    </row>
    <row r="15" spans="2:6" ht="13.5" customHeight="1">
      <c r="B15" s="131"/>
      <c r="C15" s="75">
        <f>IF($B15="","",CONCATENATE(VLOOKUP($B15,'SL-D'!$A$5:$F$68,3)," (",VLOOKUP($B15,'SL-D'!$A$5:$F$68,5),")"))</f>
      </c>
      <c r="D15" s="39"/>
      <c r="E15" s="76"/>
      <c r="F15" s="76"/>
    </row>
    <row r="16" spans="1:6" ht="13.5" customHeight="1">
      <c r="A16" s="135">
        <v>6</v>
      </c>
      <c r="B16" s="133"/>
      <c r="C16" s="77">
        <f>IF($B16="","",CONCATENATE(VLOOKUP($B16,'SL-D'!$A$5:$F$68,3)," (",VLOOKUP($B16,'SL-D'!$A$5:$F$68,5),")"))</f>
      </c>
      <c r="D16" s="141"/>
      <c r="E16" s="76"/>
      <c r="F16" s="76"/>
    </row>
    <row r="17" spans="2:6" ht="13.5" customHeight="1">
      <c r="B17" s="131"/>
      <c r="C17" s="23">
        <f>IF($B17="","",CONCATENATE(VLOOKUP($B17,'SL-D'!$A$5:$F$68,3)," (",VLOOKUP($B17,'SL-D'!$A$5:$F$68,5),")"))</f>
      </c>
      <c r="D17" s="76"/>
      <c r="E17" s="77"/>
      <c r="F17" s="76"/>
    </row>
    <row r="18" spans="1:6" ht="13.5" customHeight="1">
      <c r="A18" s="135">
        <v>7</v>
      </c>
      <c r="B18" s="133"/>
      <c r="C18" s="39">
        <f>IF($B18="","",CONCATENATE(VLOOKUP($B18,'SL-D'!$A$5:$F$68,3)," (",VLOOKUP($B18,'SL-D'!$A$5:$F$68,5),")"))</f>
      </c>
      <c r="D18" s="76"/>
      <c r="E18" s="42"/>
      <c r="F18" s="76"/>
    </row>
    <row r="19" spans="2:6" ht="13.5" customHeight="1">
      <c r="B19" s="131"/>
      <c r="C19" s="75">
        <f>IF($B19="","",CONCATENATE(VLOOKUP($B19,'SL-D'!$A$5:$F$68,3)," (",VLOOKUP($B19,'SL-D'!$A$5:$F$68,5),")"))</f>
      </c>
      <c r="D19" s="77"/>
      <c r="F19" s="76"/>
    </row>
    <row r="20" spans="1:6" ht="13.5" customHeight="1">
      <c r="A20" s="135">
        <v>8</v>
      </c>
      <c r="B20" s="133"/>
      <c r="C20" s="77">
        <f>IF($B20="","",CONCATENATE(VLOOKUP($B20,'SL-D'!$A$5:$F$68,3)," (",VLOOKUP($B20,'SL-D'!$A$5:$F$68,5),")"))</f>
      </c>
      <c r="D20" s="42"/>
      <c r="F20" s="76"/>
    </row>
    <row r="21" spans="2:7" ht="13.5" customHeight="1">
      <c r="B21" s="131"/>
      <c r="C21" s="23">
        <f>IF($B21="","",CONCATENATE(VLOOKUP($B21,'SL-D'!$A$5:$F$68,3)," (",VLOOKUP($B21,'SL-D'!$A$5:$F$68,5),")"))</f>
      </c>
      <c r="F21" s="76"/>
      <c r="G21" s="39"/>
    </row>
    <row r="22" spans="1:7" ht="13.5" customHeight="1">
      <c r="A22" s="135">
        <v>9</v>
      </c>
      <c r="B22" s="133"/>
      <c r="C22" s="39">
        <f>IF($B22="","",CONCATENATE(VLOOKUP($B22,'SL-D'!$A$5:$F$68,3)," (",VLOOKUP($B22,'SL-D'!$A$5:$F$68,5),")"))</f>
      </c>
      <c r="E22" s="40"/>
      <c r="F22" s="76"/>
      <c r="G22" s="141"/>
    </row>
    <row r="23" spans="2:7" ht="13.5" customHeight="1">
      <c r="B23" s="131"/>
      <c r="C23" s="75">
        <f>IF($B23="","",CONCATENATE(VLOOKUP($B23,'SL-D'!$A$5:$F$68,3)," (",VLOOKUP($B23,'SL-D'!$A$5:$F$68,5),")"))</f>
      </c>
      <c r="D23" s="39"/>
      <c r="F23" s="76"/>
      <c r="G23" s="76"/>
    </row>
    <row r="24" spans="1:7" ht="13.5" customHeight="1">
      <c r="A24" s="135">
        <v>10</v>
      </c>
      <c r="B24" s="133"/>
      <c r="C24" s="77">
        <f>IF($B24="","",CONCATENATE(VLOOKUP($B24,'SL-D'!$A$5:$F$68,3)," (",VLOOKUP($B24,'SL-D'!$A$5:$F$68,5),")"))</f>
      </c>
      <c r="D24" s="141"/>
      <c r="F24" s="76"/>
      <c r="G24" s="76"/>
    </row>
    <row r="25" spans="2:7" ht="13.5" customHeight="1">
      <c r="B25" s="131"/>
      <c r="C25" s="23">
        <f>IF($B25="","",CONCATENATE(VLOOKUP($B25,'SL-D'!$A$5:$F$68,3)," (",VLOOKUP($B25,'SL-D'!$A$5:$F$68,5),")"))</f>
      </c>
      <c r="D25" s="76"/>
      <c r="E25" s="39"/>
      <c r="F25" s="76"/>
      <c r="G25" s="76"/>
    </row>
    <row r="26" spans="1:7" ht="13.5" customHeight="1">
      <c r="A26" s="135">
        <v>11</v>
      </c>
      <c r="B26" s="133"/>
      <c r="C26" s="39">
        <f>IF($B26="","",CONCATENATE(VLOOKUP($B26,'SL-D'!$A$5:$F$68,3)," (",VLOOKUP($B26,'SL-D'!$A$5:$F$68,5),")"))</f>
      </c>
      <c r="D26" s="76"/>
      <c r="E26" s="141"/>
      <c r="F26" s="76"/>
      <c r="G26" s="76"/>
    </row>
    <row r="27" spans="2:7" ht="13.5" customHeight="1">
      <c r="B27" s="131"/>
      <c r="C27" s="75">
        <f>IF($B27="","",CONCATENATE(VLOOKUP($B27,'SL-D'!$A$5:$F$68,3)," (",VLOOKUP($B27,'SL-D'!$A$5:$F$68,5),")"))</f>
      </c>
      <c r="D27" s="77"/>
      <c r="E27" s="76"/>
      <c r="F27" s="76"/>
      <c r="G27" s="76"/>
    </row>
    <row r="28" spans="1:7" ht="13.5" customHeight="1">
      <c r="A28" s="135">
        <v>12</v>
      </c>
      <c r="B28" s="133"/>
      <c r="C28" s="77">
        <f>IF($B28="","",CONCATENATE(VLOOKUP($B28,'SL-D'!$A$5:$F$68,3)," (",VLOOKUP($B28,'SL-D'!$A$5:$F$68,5),")"))</f>
      </c>
      <c r="D28" s="42"/>
      <c r="E28" s="76"/>
      <c r="F28" s="76"/>
      <c r="G28" s="76"/>
    </row>
    <row r="29" spans="2:7" ht="13.5" customHeight="1">
      <c r="B29" s="131"/>
      <c r="C29" s="23">
        <f>IF($B29="","",CONCATENATE(VLOOKUP($B29,'SL-D'!$A$5:$F$68,3)," (",VLOOKUP($B29,'SL-D'!$A$5:$F$68,5),")"))</f>
      </c>
      <c r="E29" s="76"/>
      <c r="F29" s="77"/>
      <c r="G29" s="76"/>
    </row>
    <row r="30" spans="1:7" ht="13.5" customHeight="1">
      <c r="A30" s="135">
        <v>13</v>
      </c>
      <c r="B30" s="133"/>
      <c r="C30" s="39">
        <f>IF($B30="","",CONCATENATE(VLOOKUP($B30,'SL-D'!$A$5:$F$68,3)," (",VLOOKUP($B30,'SL-D'!$A$5:$F$68,5),")"))</f>
      </c>
      <c r="E30" s="76"/>
      <c r="F30" s="42"/>
      <c r="G30" s="76"/>
    </row>
    <row r="31" spans="2:7" ht="13.5" customHeight="1">
      <c r="B31" s="131"/>
      <c r="C31" s="75">
        <f>IF($B31="","",CONCATENATE(VLOOKUP($B31,'SL-D'!$A$5:$F$68,3)," (",VLOOKUP($B31,'SL-D'!$A$5:$F$68,5),")"))</f>
      </c>
      <c r="D31" s="39"/>
      <c r="E31" s="76"/>
      <c r="G31" s="76"/>
    </row>
    <row r="32" spans="1:7" ht="13.5" customHeight="1">
      <c r="A32" s="135">
        <v>14</v>
      </c>
      <c r="B32" s="133"/>
      <c r="C32" s="77">
        <f>IF($B32="","",CONCATENATE(VLOOKUP($B32,'SL-D'!$A$5:$F$68,3)," (",VLOOKUP($B32,'SL-D'!$A$5:$F$68,5),")"))</f>
      </c>
      <c r="D32" s="141"/>
      <c r="E32" s="76"/>
      <c r="G32" s="76"/>
    </row>
    <row r="33" spans="2:7" ht="13.5" customHeight="1">
      <c r="B33" s="131"/>
      <c r="C33" s="23">
        <f>IF($B33="","",CONCATENATE(VLOOKUP($B33,'SL-D'!$A$5:$F$68,3)," (",VLOOKUP($B33,'SL-D'!$A$5:$F$68,5),")"))</f>
      </c>
      <c r="D33" s="76"/>
      <c r="E33" s="77"/>
      <c r="G33" s="76"/>
    </row>
    <row r="34" spans="1:7" ht="13.5" customHeight="1">
      <c r="A34" s="135">
        <v>15</v>
      </c>
      <c r="B34" s="133"/>
      <c r="C34" s="39">
        <f>IF($B34="","",CONCATENATE(VLOOKUP($B34,'SL-D'!$A$5:$F$68,3)," (",VLOOKUP($B34,'SL-D'!$A$5:$F$68,5),")"))</f>
      </c>
      <c r="D34" s="76"/>
      <c r="E34" s="42"/>
      <c r="G34" s="76"/>
    </row>
    <row r="35" spans="2:7" ht="13.5" customHeight="1">
      <c r="B35" s="131"/>
      <c r="C35" s="75">
        <f>IF($B35="","",CONCATENATE(VLOOKUP($B35,'SL-D'!$A$5:$F$68,3)," (",VLOOKUP($B35,'SL-D'!$A$5:$F$68,5),")"))</f>
      </c>
      <c r="D35" s="77"/>
      <c r="G35" s="76"/>
    </row>
    <row r="36" spans="1:7" ht="13.5" customHeight="1">
      <c r="A36" s="135">
        <v>16</v>
      </c>
      <c r="B36" s="133"/>
      <c r="C36" s="77">
        <f>IF($B36="","",CONCATENATE(VLOOKUP($B36,'SL-D'!$A$5:$F$68,3)," (",VLOOKUP($B36,'SL-D'!$A$5:$F$68,5),")"))</f>
      </c>
      <c r="D36" s="42"/>
      <c r="G36" s="76"/>
    </row>
    <row r="37" spans="2:8" ht="13.5" customHeight="1">
      <c r="B37" s="131"/>
      <c r="C37" s="23">
        <f>IF($B37="","",CONCATENATE(VLOOKUP($B37,'SL-D'!$A$5:$F$68,3)," (",VLOOKUP($B37,'SL-D'!$A$5:$F$68,5),")"))</f>
      </c>
      <c r="G37" s="76"/>
      <c r="H37" s="39"/>
    </row>
    <row r="38" spans="1:8" ht="13.5" customHeight="1">
      <c r="A38" s="135">
        <v>17</v>
      </c>
      <c r="B38" s="133"/>
      <c r="C38" s="39">
        <f>IF($B38="","",CONCATENATE(VLOOKUP($B38,'SL-D'!$A$5:$F$68,3)," (",VLOOKUP($B38,'SL-D'!$A$5:$F$68,5),")"))</f>
      </c>
      <c r="G38" s="76"/>
      <c r="H38" s="42"/>
    </row>
    <row r="39" spans="2:7" ht="13.5" customHeight="1">
      <c r="B39" s="131"/>
      <c r="C39" s="75">
        <f>IF($B39="","",CONCATENATE(VLOOKUP($B39,'SL-D'!$A$5:$F$68,3)," (",VLOOKUP($B39,'SL-D'!$A$5:$F$68,5),")"))</f>
      </c>
      <c r="D39" s="39"/>
      <c r="G39" s="76"/>
    </row>
    <row r="40" spans="1:7" ht="13.5" customHeight="1">
      <c r="A40" s="135">
        <v>18</v>
      </c>
      <c r="B40" s="133"/>
      <c r="C40" s="77">
        <f>IF($B40="","",CONCATENATE(VLOOKUP($B40,'SL-D'!$A$5:$F$68,3)," (",VLOOKUP($B40,'SL-D'!$A$5:$F$68,5),")"))</f>
      </c>
      <c r="D40" s="141"/>
      <c r="G40" s="76"/>
    </row>
    <row r="41" spans="2:7" ht="13.5" customHeight="1">
      <c r="B41" s="131"/>
      <c r="C41" s="23">
        <f>IF($B41="","",CONCATENATE(VLOOKUP($B41,'SL-D'!$A$5:$F$68,3)," (",VLOOKUP($B41,'SL-D'!$A$5:$F$68,5),")"))</f>
      </c>
      <c r="D41" s="76"/>
      <c r="E41" s="39"/>
      <c r="G41" s="76"/>
    </row>
    <row r="42" spans="1:7" ht="13.5" customHeight="1">
      <c r="A42" s="135">
        <v>19</v>
      </c>
      <c r="B42" s="133"/>
      <c r="C42" s="39">
        <f>IF($B42="","",CONCATENATE(VLOOKUP($B42,'SL-D'!$A$5:$F$68,3)," (",VLOOKUP($B42,'SL-D'!$A$5:$F$68,5),")"))</f>
      </c>
      <c r="D42" s="76"/>
      <c r="E42" s="141"/>
      <c r="G42" s="76"/>
    </row>
    <row r="43" spans="2:7" ht="13.5" customHeight="1">
      <c r="B43" s="131"/>
      <c r="C43" s="75">
        <f>IF($B43="","",CONCATENATE(VLOOKUP($B43,'SL-D'!$A$5:$F$68,3)," (",VLOOKUP($B43,'SL-D'!$A$5:$F$68,5),")"))</f>
      </c>
      <c r="D43" s="77"/>
      <c r="E43" s="76"/>
      <c r="G43" s="76"/>
    </row>
    <row r="44" spans="1:7" ht="13.5" customHeight="1">
      <c r="A44" s="135">
        <v>20</v>
      </c>
      <c r="B44" s="133"/>
      <c r="C44" s="77">
        <f>IF($B44="","",CONCATENATE(VLOOKUP($B44,'SL-D'!$A$5:$F$68,3)," (",VLOOKUP($B44,'SL-D'!$A$5:$F$68,5),")"))</f>
      </c>
      <c r="D44" s="42"/>
      <c r="E44" s="76"/>
      <c r="G44" s="76"/>
    </row>
    <row r="45" spans="2:7" ht="13.5" customHeight="1">
      <c r="B45" s="131"/>
      <c r="C45" s="23">
        <f>IF($B45="","",CONCATENATE(VLOOKUP($B45,'SL-D'!$A$5:$F$68,3)," (",VLOOKUP($B45,'SL-D'!$A$5:$F$68,5),")"))</f>
      </c>
      <c r="E45" s="76"/>
      <c r="F45" s="39"/>
      <c r="G45" s="76"/>
    </row>
    <row r="46" spans="1:7" ht="13.5" customHeight="1">
      <c r="A46" s="135">
        <v>21</v>
      </c>
      <c r="B46" s="133"/>
      <c r="C46" s="39">
        <f>IF($B46="","",CONCATENATE(VLOOKUP($B46,'SL-D'!$A$5:$F$68,3)," (",VLOOKUP($B46,'SL-D'!$A$5:$F$68,5),")"))</f>
      </c>
      <c r="E46" s="76"/>
      <c r="F46" s="141"/>
      <c r="G46" s="76"/>
    </row>
    <row r="47" spans="2:7" ht="13.5" customHeight="1">
      <c r="B47" s="131"/>
      <c r="C47" s="75">
        <f>IF($B47="","",CONCATENATE(VLOOKUP($B47,'SL-D'!$A$5:$F$68,3)," (",VLOOKUP($B47,'SL-D'!$A$5:$F$68,5),")"))</f>
      </c>
      <c r="D47" s="39"/>
      <c r="E47" s="76"/>
      <c r="F47" s="76"/>
      <c r="G47" s="76"/>
    </row>
    <row r="48" spans="1:7" ht="13.5" customHeight="1">
      <c r="A48" s="135">
        <v>22</v>
      </c>
      <c r="B48" s="133"/>
      <c r="C48" s="77">
        <f>IF($B48="","",CONCATENATE(VLOOKUP($B48,'SL-D'!$A$5:$F$68,3)," (",VLOOKUP($B48,'SL-D'!$A$5:$F$68,5),")"))</f>
      </c>
      <c r="D48" s="141"/>
      <c r="E48" s="76"/>
      <c r="F48" s="76"/>
      <c r="G48" s="76"/>
    </row>
    <row r="49" spans="2:7" ht="13.5" customHeight="1">
      <c r="B49" s="131"/>
      <c r="C49" s="23">
        <f>IF($B49="","",CONCATENATE(VLOOKUP($B49,'SL-D'!$A$5:$F$68,3)," (",VLOOKUP($B49,'SL-D'!$A$5:$F$68,5),")"))</f>
      </c>
      <c r="D49" s="76"/>
      <c r="E49" s="77"/>
      <c r="F49" s="76"/>
      <c r="G49" s="76"/>
    </row>
    <row r="50" spans="1:7" ht="13.5" customHeight="1">
      <c r="A50" s="135">
        <v>23</v>
      </c>
      <c r="B50" s="133"/>
      <c r="C50" s="39">
        <f>IF($B50="","",CONCATENATE(VLOOKUP($B50,'SL-D'!$A$5:$F$68,3)," (",VLOOKUP($B50,'SL-D'!$A$5:$F$68,5),")"))</f>
      </c>
      <c r="D50" s="76"/>
      <c r="E50" s="42"/>
      <c r="F50" s="76"/>
      <c r="G50" s="76"/>
    </row>
    <row r="51" spans="2:7" ht="13.5" customHeight="1">
      <c r="B51" s="131"/>
      <c r="C51" s="75">
        <f>IF($B51="","",CONCATENATE(VLOOKUP($B51,'SL-D'!$A$5:$F$68,3)," (",VLOOKUP($B51,'SL-D'!$A$5:$F$68,5),")"))</f>
      </c>
      <c r="D51" s="77"/>
      <c r="F51" s="76"/>
      <c r="G51" s="76"/>
    </row>
    <row r="52" spans="1:7" ht="13.5" customHeight="1">
      <c r="A52" s="135">
        <v>24</v>
      </c>
      <c r="B52" s="133"/>
      <c r="C52" s="77">
        <f>IF($B52="","",CONCATENATE(VLOOKUP($B52,'SL-D'!$A$5:$F$68,3)," (",VLOOKUP($B52,'SL-D'!$A$5:$F$68,5),")"))</f>
      </c>
      <c r="D52" s="42"/>
      <c r="F52" s="76"/>
      <c r="G52" s="76"/>
    </row>
    <row r="53" spans="2:7" ht="13.5" customHeight="1">
      <c r="B53" s="131"/>
      <c r="C53" s="23">
        <f>IF($B53="","",CONCATENATE(VLOOKUP($B53,'SL-D'!$A$5:$F$68,3)," (",VLOOKUP($B53,'SL-D'!$A$5:$F$68,5),")"))</f>
      </c>
      <c r="F53" s="76"/>
      <c r="G53" s="77"/>
    </row>
    <row r="54" spans="1:7" ht="13.5" customHeight="1">
      <c r="A54" s="135">
        <v>25</v>
      </c>
      <c r="B54" s="133"/>
      <c r="C54" s="39">
        <f>IF($B54="","",CONCATENATE(VLOOKUP($B54,'SL-D'!$A$5:$F$68,3)," (",VLOOKUP($B54,'SL-D'!$A$5:$F$68,5),")"))</f>
      </c>
      <c r="F54" s="76"/>
      <c r="G54" s="42"/>
    </row>
    <row r="55" spans="2:6" ht="13.5" customHeight="1">
      <c r="B55" s="131"/>
      <c r="C55" s="75">
        <f>IF($B55="","",CONCATENATE(VLOOKUP($B55,'SL-D'!$A$5:$F$68,3)," (",VLOOKUP($B55,'SL-D'!$A$5:$F$68,5),")"))</f>
      </c>
      <c r="D55" s="39"/>
      <c r="F55" s="76"/>
    </row>
    <row r="56" spans="1:6" ht="13.5" customHeight="1">
      <c r="A56" s="135">
        <v>26</v>
      </c>
      <c r="B56" s="133"/>
      <c r="C56" s="77">
        <f>IF($B56="","",CONCATENATE(VLOOKUP($B56,'SL-D'!$A$5:$F$68,3)," (",VLOOKUP($B56,'SL-D'!$A$5:$F$68,5),")"))</f>
      </c>
      <c r="D56" s="141"/>
      <c r="F56" s="76"/>
    </row>
    <row r="57" spans="2:6" ht="13.5" customHeight="1">
      <c r="B57" s="131"/>
      <c r="C57" s="23">
        <f>IF($B57="","",CONCATENATE(VLOOKUP($B57,'SL-D'!$A$5:$F$68,3)," (",VLOOKUP($B57,'SL-D'!$A$5:$F$68,5),")"))</f>
      </c>
      <c r="D57" s="76"/>
      <c r="E57" s="39"/>
      <c r="F57" s="76"/>
    </row>
    <row r="58" spans="1:6" ht="13.5" customHeight="1">
      <c r="A58" s="135">
        <v>27</v>
      </c>
      <c r="B58" s="133"/>
      <c r="C58" s="39">
        <f>IF($B58="","",CONCATENATE(VLOOKUP($B58,'SL-D'!$A$5:$F$68,3)," (",VLOOKUP($B58,'SL-D'!$A$5:$F$68,5),")"))</f>
      </c>
      <c r="D58" s="76"/>
      <c r="E58" s="141"/>
      <c r="F58" s="76"/>
    </row>
    <row r="59" spans="2:6" ht="13.5" customHeight="1">
      <c r="B59" s="131"/>
      <c r="C59" s="75">
        <f>IF($B59="","",CONCATENATE(VLOOKUP($B59,'SL-D'!$A$5:$F$68,3)," (",VLOOKUP($B59,'SL-D'!$A$5:$F$68,5),")"))</f>
      </c>
      <c r="D59" s="77"/>
      <c r="E59" s="76"/>
      <c r="F59" s="76"/>
    </row>
    <row r="60" spans="1:6" ht="13.5" customHeight="1">
      <c r="A60" s="135">
        <v>28</v>
      </c>
      <c r="B60" s="133"/>
      <c r="C60" s="77">
        <f>IF($B60="","",CONCATENATE(VLOOKUP($B60,'SL-D'!$A$5:$F$68,3)," (",VLOOKUP($B60,'SL-D'!$A$5:$F$68,5),")"))</f>
      </c>
      <c r="D60" s="42"/>
      <c r="E60" s="76"/>
      <c r="F60" s="76"/>
    </row>
    <row r="61" spans="2:6" ht="13.5" customHeight="1">
      <c r="B61" s="131"/>
      <c r="C61" s="23">
        <f>IF($B61="","",CONCATENATE(VLOOKUP($B61,'SL-D'!$A$5:$F$68,3)," (",VLOOKUP($B61,'SL-D'!$A$5:$F$68,5),")"))</f>
      </c>
      <c r="E61" s="76"/>
      <c r="F61" s="77"/>
    </row>
    <row r="62" spans="1:6" ht="13.5" customHeight="1">
      <c r="A62" s="135">
        <v>29</v>
      </c>
      <c r="B62" s="133"/>
      <c r="C62" s="39">
        <f>IF($B62="","",CONCATENATE(VLOOKUP($B62,'SL-D'!$A$5:$F$68,3)," (",VLOOKUP($B62,'SL-D'!$A$5:$F$68,5),")"))</f>
      </c>
      <c r="E62" s="76"/>
      <c r="F62" s="42"/>
    </row>
    <row r="63" spans="2:5" ht="13.5" customHeight="1">
      <c r="B63" s="131"/>
      <c r="C63" s="75">
        <f>IF($B63="","",CONCATENATE(VLOOKUP($B63,'SL-D'!$A$5:$F$68,3)," (",VLOOKUP($B63,'SL-D'!$A$5:$F$68,5),")"))</f>
      </c>
      <c r="D63" s="39"/>
      <c r="E63" s="76"/>
    </row>
    <row r="64" spans="1:5" ht="13.5" customHeight="1">
      <c r="A64" s="135">
        <v>30</v>
      </c>
      <c r="B64" s="133"/>
      <c r="C64" s="77">
        <f>IF($B64="","",CONCATENATE(VLOOKUP($B64,'SL-D'!$A$5:$F$68,3)," (",VLOOKUP($B64,'SL-D'!$A$5:$F$68,5),")"))</f>
      </c>
      <c r="D64" s="141"/>
      <c r="E64" s="76"/>
    </row>
    <row r="65" spans="2:5" ht="13.5" customHeight="1">
      <c r="B65" s="131"/>
      <c r="C65" s="23">
        <f>IF($B65="","",CONCATENATE(VLOOKUP($B65,'SL-D'!$A$5:$F$68,3)," (",VLOOKUP($B65,'SL-D'!$A$5:$F$68,5),")"))</f>
      </c>
      <c r="D65" s="76"/>
      <c r="E65" s="77"/>
    </row>
    <row r="66" spans="1:5" ht="13.5" customHeight="1">
      <c r="A66" s="135">
        <v>31</v>
      </c>
      <c r="B66" s="133"/>
      <c r="C66" s="39">
        <f>IF($B66="","",CONCATENATE(VLOOKUP($B66,'SL-D'!$A$5:$F$68,3)," (",VLOOKUP($B66,'SL-D'!$A$5:$F$68,5),")"))</f>
      </c>
      <c r="D66" s="76"/>
      <c r="E66" s="42"/>
    </row>
    <row r="67" spans="2:4" ht="13.5" customHeight="1">
      <c r="B67" s="131"/>
      <c r="C67" s="75">
        <f>IF($B67="","",CONCATENATE(VLOOKUP($B67,'SL-D'!$A$5:$F$68,3)," (",VLOOKUP($B67,'SL-D'!$A$5:$F$68,5),")"))</f>
      </c>
      <c r="D67" s="77"/>
    </row>
    <row r="68" spans="1:4" ht="13.5" customHeight="1">
      <c r="A68" s="135">
        <v>32</v>
      </c>
      <c r="B68" s="133"/>
      <c r="C68" s="77">
        <f>IF($B68="","",CONCATENATE(VLOOKUP($B68,'SL-D'!$A$5:$F$68,3)," (",VLOOKUP($B68,'SL-D'!$A$5:$F$68,5),")"))</f>
      </c>
      <c r="D68" s="42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4.00390625" style="4" customWidth="1"/>
    <col min="2" max="2" width="4.00390625" style="11" customWidth="1"/>
    <col min="3" max="3" width="40.25390625" style="23" bestFit="1" customWidth="1"/>
    <col min="4" max="4" width="3.625" style="4" bestFit="1" customWidth="1"/>
    <col min="5" max="5" width="40.25390625" style="23" bestFit="1" customWidth="1"/>
    <col min="6" max="6" width="3.75390625" style="4" customWidth="1"/>
    <col min="7" max="7" width="37.75390625" style="23" customWidth="1"/>
    <col min="8" max="8" width="3.75390625" style="4" customWidth="1"/>
    <col min="9" max="9" width="37.75390625" style="23" customWidth="1"/>
    <col min="10" max="10" width="3.75390625" style="4" customWidth="1"/>
    <col min="11" max="11" width="37.75390625" style="23" customWidth="1"/>
    <col min="12" max="12" width="3.75390625" style="4" customWidth="1"/>
    <col min="13" max="13" width="37.75390625" style="23" customWidth="1"/>
    <col min="14" max="14" width="3.75390625" style="4" customWidth="1"/>
    <col min="15" max="16384" width="9.125" style="23" customWidth="1"/>
  </cols>
  <sheetData>
    <row r="1" spans="1:14" s="13" customFormat="1" ht="13.5" customHeight="1">
      <c r="A1" s="13" t="str">
        <f>'SL-D'!$A$1</f>
        <v>Regionální  svaz stolního tenisu</v>
      </c>
      <c r="B1" s="99"/>
      <c r="D1" s="103"/>
      <c r="F1" s="103"/>
      <c r="H1" s="103"/>
      <c r="J1" s="103"/>
      <c r="L1" s="103"/>
      <c r="M1" s="156">
        <f>'SL-D'!$F$1</f>
        <v>41237</v>
      </c>
      <c r="N1" s="156"/>
    </row>
    <row r="2" spans="1:14" s="13" customFormat="1" ht="13.5" customHeight="1">
      <c r="A2" s="13" t="str">
        <f>'SL-D'!$A$2</f>
        <v>Regionální přebor 2012</v>
      </c>
      <c r="B2" s="99"/>
      <c r="D2" s="103"/>
      <c r="F2" s="103"/>
      <c r="H2" s="103"/>
      <c r="J2" s="103"/>
      <c r="L2" s="103"/>
      <c r="N2" s="99" t="str">
        <f>'SL-D'!$F$2</f>
        <v>Regionální soutěže</v>
      </c>
    </row>
    <row r="3" spans="1:14" s="13" customFormat="1" ht="13.5" customHeight="1">
      <c r="A3" s="13" t="str">
        <f>'SL-D'!$A$3</f>
        <v>TJ Sport Kladno</v>
      </c>
      <c r="B3" s="99"/>
      <c r="D3" s="103"/>
      <c r="F3" s="103"/>
      <c r="H3" s="103"/>
      <c r="J3" s="103"/>
      <c r="L3" s="103"/>
      <c r="N3" s="9" t="s">
        <v>55</v>
      </c>
    </row>
    <row r="4" spans="5:13" ht="13.5" customHeight="1">
      <c r="E4" s="4"/>
      <c r="G4" s="4"/>
      <c r="I4" s="4"/>
      <c r="K4" s="4"/>
      <c r="M4" s="4"/>
    </row>
    <row r="5" spans="1:13" ht="13.5" customHeight="1">
      <c r="A5" s="135">
        <v>1</v>
      </c>
      <c r="B5" s="133"/>
      <c r="C5" s="39">
        <f>IF($B5="","",CONCATENATE(VLOOKUP($B5,'SL-D'!$A$5:$F$68,3)," (",VLOOKUP($B5,'SL-D'!$A$5:$F$68,5),")"))</f>
      </c>
      <c r="D5" s="3"/>
      <c r="E5" s="4"/>
      <c r="G5" s="4"/>
      <c r="I5" s="4"/>
      <c r="K5" s="4"/>
      <c r="M5" s="4"/>
    </row>
    <row r="6" spans="3:13" ht="13.5" customHeight="1">
      <c r="C6" s="41"/>
      <c r="D6" s="165">
        <v>33</v>
      </c>
      <c r="E6" s="139"/>
      <c r="F6" s="140"/>
      <c r="G6" s="42"/>
      <c r="H6" s="42"/>
      <c r="I6" s="42"/>
      <c r="J6" s="42"/>
      <c r="K6" s="42"/>
      <c r="L6" s="42"/>
      <c r="M6" s="42"/>
    </row>
    <row r="7" spans="1:13" ht="13.5" customHeight="1">
      <c r="A7" s="135">
        <v>2</v>
      </c>
      <c r="B7" s="133"/>
      <c r="C7" s="39">
        <f>IF($B7="","",CONCATENATE(VLOOKUP($B7,'SL-D'!$A$5:$F$68,3)," (",VLOOKUP($B7,'SL-D'!$A$5:$F$68,5),")"))</f>
      </c>
      <c r="D7" s="166"/>
      <c r="E7" s="138"/>
      <c r="F7" s="167">
        <v>49</v>
      </c>
      <c r="G7" s="42"/>
      <c r="H7" s="42"/>
      <c r="I7" s="42"/>
      <c r="J7" s="42"/>
      <c r="K7" s="42"/>
      <c r="L7" s="42"/>
      <c r="M7" s="42"/>
    </row>
    <row r="8" spans="5:13" ht="13.5" customHeight="1">
      <c r="E8" s="140"/>
      <c r="F8" s="168"/>
      <c r="G8" s="139"/>
      <c r="H8" s="140"/>
      <c r="I8" s="42"/>
      <c r="J8" s="42"/>
      <c r="K8" s="42"/>
      <c r="L8" s="42"/>
      <c r="M8" s="42"/>
    </row>
    <row r="9" spans="1:13" ht="13.5" customHeight="1">
      <c r="A9" s="135">
        <v>3</v>
      </c>
      <c r="B9" s="133"/>
      <c r="C9" s="39">
        <f>IF($B9="","",CONCATENATE(VLOOKUP($B9,'SL-D'!$A$5:$F$68,3)," (",VLOOKUP($B9,'SL-D'!$A$5:$F$68,5),")"))</f>
      </c>
      <c r="D9" s="3"/>
      <c r="E9" s="140"/>
      <c r="F9" s="168"/>
      <c r="G9" s="42"/>
      <c r="H9" s="167">
        <v>57</v>
      </c>
      <c r="I9" s="42"/>
      <c r="J9" s="42"/>
      <c r="K9" s="42"/>
      <c r="L9" s="42"/>
      <c r="M9" s="42"/>
    </row>
    <row r="10" spans="3:13" ht="13.5" customHeight="1">
      <c r="C10" s="41"/>
      <c r="D10" s="165">
        <v>34</v>
      </c>
      <c r="E10" s="139"/>
      <c r="F10" s="169"/>
      <c r="G10" s="140"/>
      <c r="H10" s="168"/>
      <c r="I10" s="42"/>
      <c r="J10" s="42"/>
      <c r="K10" s="42"/>
      <c r="L10" s="42"/>
      <c r="M10" s="42"/>
    </row>
    <row r="11" spans="1:13" ht="13.5" customHeight="1">
      <c r="A11" s="135">
        <v>4</v>
      </c>
      <c r="B11" s="133"/>
      <c r="C11" s="39">
        <f>IF($B11="","",CONCATENATE(VLOOKUP($B11,'SL-D'!$A$5:$F$68,3)," (",VLOOKUP($B11,'SL-D'!$A$5:$F$68,5),")"))</f>
      </c>
      <c r="D11" s="166"/>
      <c r="E11" s="42"/>
      <c r="F11" s="42"/>
      <c r="G11" s="140"/>
      <c r="H11" s="168"/>
      <c r="I11" s="42"/>
      <c r="J11" s="42"/>
      <c r="K11" s="42"/>
      <c r="L11" s="42"/>
      <c r="M11" s="42"/>
    </row>
    <row r="12" spans="5:13" ht="13.5" customHeight="1">
      <c r="E12" s="42"/>
      <c r="F12" s="42"/>
      <c r="G12" s="140"/>
      <c r="H12" s="168"/>
      <c r="I12" s="139"/>
      <c r="J12" s="140"/>
      <c r="K12" s="42"/>
      <c r="L12" s="42"/>
      <c r="M12" s="42"/>
    </row>
    <row r="13" spans="1:13" ht="13.5" customHeight="1">
      <c r="A13" s="135">
        <v>5</v>
      </c>
      <c r="B13" s="133"/>
      <c r="C13" s="39">
        <f>IF($B13="","",CONCATENATE(VLOOKUP($B13,'SL-D'!$A$5:$F$68,3)," (",VLOOKUP($B13,'SL-D'!$A$5:$F$68,5),")"))</f>
      </c>
      <c r="D13" s="3"/>
      <c r="E13" s="42"/>
      <c r="F13" s="42"/>
      <c r="G13" s="140"/>
      <c r="H13" s="168"/>
      <c r="I13" s="42"/>
      <c r="J13" s="167">
        <v>61</v>
      </c>
      <c r="K13" s="42"/>
      <c r="L13" s="42"/>
      <c r="M13" s="42"/>
    </row>
    <row r="14" spans="3:13" ht="13.5" customHeight="1">
      <c r="C14" s="41"/>
      <c r="D14" s="165">
        <v>35</v>
      </c>
      <c r="E14" s="139"/>
      <c r="F14" s="140"/>
      <c r="G14" s="140"/>
      <c r="H14" s="168"/>
      <c r="I14" s="140"/>
      <c r="J14" s="168"/>
      <c r="K14" s="42"/>
      <c r="L14" s="42"/>
      <c r="M14" s="42"/>
    </row>
    <row r="15" spans="1:13" ht="13.5" customHeight="1">
      <c r="A15" s="135">
        <v>6</v>
      </c>
      <c r="B15" s="133"/>
      <c r="C15" s="39">
        <f>IF($B15="","",CONCATENATE(VLOOKUP($B15,'SL-D'!$A$5:$F$68,3)," (",VLOOKUP($B15,'SL-D'!$A$5:$F$68,5),")"))</f>
      </c>
      <c r="D15" s="166"/>
      <c r="E15" s="138"/>
      <c r="F15" s="167">
        <v>50</v>
      </c>
      <c r="G15" s="140"/>
      <c r="H15" s="168"/>
      <c r="I15" s="140"/>
      <c r="J15" s="168"/>
      <c r="K15" s="42"/>
      <c r="L15" s="42"/>
      <c r="M15" s="42"/>
    </row>
    <row r="16" spans="5:13" ht="13.5" customHeight="1">
      <c r="E16" s="140"/>
      <c r="F16" s="168"/>
      <c r="G16" s="139"/>
      <c r="H16" s="169"/>
      <c r="I16" s="140"/>
      <c r="J16" s="168"/>
      <c r="K16" s="42"/>
      <c r="L16" s="42"/>
      <c r="M16" s="42"/>
    </row>
    <row r="17" spans="1:13" ht="13.5" customHeight="1">
      <c r="A17" s="135">
        <v>7</v>
      </c>
      <c r="B17" s="133"/>
      <c r="C17" s="39">
        <f>IF($B17="","",CONCATENATE(VLOOKUP($B17,'SL-D'!$A$5:$F$68,3)," (",VLOOKUP($B17,'SL-D'!$A$5:$F$68,5),")"))</f>
      </c>
      <c r="D17" s="3"/>
      <c r="E17" s="140"/>
      <c r="F17" s="168"/>
      <c r="G17" s="42"/>
      <c r="H17" s="42"/>
      <c r="I17" s="140"/>
      <c r="J17" s="168"/>
      <c r="K17" s="42"/>
      <c r="L17" s="42"/>
      <c r="M17" s="42"/>
    </row>
    <row r="18" spans="3:13" ht="13.5" customHeight="1">
      <c r="C18" s="41"/>
      <c r="D18" s="165">
        <v>36</v>
      </c>
      <c r="E18" s="139"/>
      <c r="F18" s="169"/>
      <c r="G18" s="42"/>
      <c r="H18" s="42"/>
      <c r="I18" s="140"/>
      <c r="J18" s="168"/>
      <c r="K18" s="42"/>
      <c r="L18" s="42"/>
      <c r="M18" s="42"/>
    </row>
    <row r="19" spans="1:13" ht="13.5" customHeight="1">
      <c r="A19" s="135">
        <v>8</v>
      </c>
      <c r="B19" s="133"/>
      <c r="C19" s="39">
        <f>IF($B19="","",CONCATENATE(VLOOKUP($B19,'SL-D'!$A$5:$F$68,3)," (",VLOOKUP($B19,'SL-D'!$A$5:$F$68,5),")"))</f>
      </c>
      <c r="D19" s="166"/>
      <c r="E19" s="42"/>
      <c r="F19" s="42"/>
      <c r="G19" s="42"/>
      <c r="H19" s="42"/>
      <c r="I19" s="140"/>
      <c r="J19" s="168"/>
      <c r="K19" s="42"/>
      <c r="L19" s="42"/>
      <c r="M19" s="42"/>
    </row>
    <row r="20" spans="5:13" ht="13.5" customHeight="1">
      <c r="E20" s="42"/>
      <c r="F20" s="42"/>
      <c r="G20" s="42"/>
      <c r="H20" s="42"/>
      <c r="I20" s="140"/>
      <c r="J20" s="168"/>
      <c r="K20" s="139"/>
      <c r="L20" s="140"/>
      <c r="M20" s="42"/>
    </row>
    <row r="21" spans="1:13" ht="13.5" customHeight="1">
      <c r="A21" s="135">
        <v>9</v>
      </c>
      <c r="B21" s="133"/>
      <c r="C21" s="39">
        <f>IF($B21="","",CONCATENATE(VLOOKUP($B21,'SL-D'!$A$5:$F$68,3)," (",VLOOKUP($B21,'SL-D'!$A$5:$F$68,5),")"))</f>
      </c>
      <c r="D21" s="3"/>
      <c r="E21" s="42"/>
      <c r="F21" s="42"/>
      <c r="G21" s="140"/>
      <c r="H21" s="140"/>
      <c r="I21" s="140"/>
      <c r="J21" s="168"/>
      <c r="K21" s="42"/>
      <c r="L21" s="167">
        <v>63</v>
      </c>
      <c r="M21" s="42"/>
    </row>
    <row r="22" spans="3:13" ht="13.5" customHeight="1">
      <c r="C22" s="41"/>
      <c r="D22" s="165">
        <v>37</v>
      </c>
      <c r="E22" s="139"/>
      <c r="F22" s="140"/>
      <c r="G22" s="42"/>
      <c r="H22" s="42"/>
      <c r="I22" s="140"/>
      <c r="J22" s="168"/>
      <c r="K22" s="140"/>
      <c r="L22" s="168"/>
      <c r="M22" s="42"/>
    </row>
    <row r="23" spans="1:13" ht="13.5" customHeight="1">
      <c r="A23" s="135">
        <v>10</v>
      </c>
      <c r="B23" s="133"/>
      <c r="C23" s="39">
        <f>IF($B23="","",CONCATENATE(VLOOKUP($B23,'SL-D'!$A$5:$F$68,3)," (",VLOOKUP($B23,'SL-D'!$A$5:$F$68,5),")"))</f>
      </c>
      <c r="D23" s="166"/>
      <c r="E23" s="138"/>
      <c r="F23" s="167">
        <v>51</v>
      </c>
      <c r="G23" s="42"/>
      <c r="H23" s="42"/>
      <c r="I23" s="140"/>
      <c r="J23" s="168"/>
      <c r="K23" s="140"/>
      <c r="L23" s="168"/>
      <c r="M23" s="42"/>
    </row>
    <row r="24" spans="5:13" ht="13.5" customHeight="1">
      <c r="E24" s="140"/>
      <c r="F24" s="168"/>
      <c r="G24" s="139"/>
      <c r="H24" s="140"/>
      <c r="I24" s="140"/>
      <c r="J24" s="168"/>
      <c r="K24" s="140"/>
      <c r="L24" s="168"/>
      <c r="M24" s="42"/>
    </row>
    <row r="25" spans="1:13" ht="13.5" customHeight="1">
      <c r="A25" s="135">
        <v>11</v>
      </c>
      <c r="B25" s="133"/>
      <c r="C25" s="39">
        <f>IF($B25="","",CONCATENATE(VLOOKUP($B25,'SL-D'!$A$5:$F$68,3)," (",VLOOKUP($B25,'SL-D'!$A$5:$F$68,5),")"))</f>
      </c>
      <c r="D25" s="3"/>
      <c r="E25" s="140"/>
      <c r="F25" s="168"/>
      <c r="G25" s="42"/>
      <c r="H25" s="167">
        <v>58</v>
      </c>
      <c r="I25" s="140"/>
      <c r="J25" s="168"/>
      <c r="K25" s="140"/>
      <c r="L25" s="168"/>
      <c r="M25" s="42"/>
    </row>
    <row r="26" spans="3:13" ht="13.5" customHeight="1">
      <c r="C26" s="41"/>
      <c r="D26" s="165">
        <v>38</v>
      </c>
      <c r="E26" s="139"/>
      <c r="F26" s="169"/>
      <c r="G26" s="140"/>
      <c r="H26" s="168"/>
      <c r="I26" s="140"/>
      <c r="J26" s="168"/>
      <c r="K26" s="140"/>
      <c r="L26" s="168"/>
      <c r="M26" s="42"/>
    </row>
    <row r="27" spans="1:13" ht="13.5" customHeight="1">
      <c r="A27" s="135">
        <v>12</v>
      </c>
      <c r="B27" s="133"/>
      <c r="C27" s="39">
        <f>IF($B27="","",CONCATENATE(VLOOKUP($B27,'SL-D'!$A$5:$F$68,3)," (",VLOOKUP($B27,'SL-D'!$A$5:$F$68,5),")"))</f>
      </c>
      <c r="D27" s="166"/>
      <c r="E27" s="42"/>
      <c r="F27" s="42"/>
      <c r="G27" s="140"/>
      <c r="H27" s="168"/>
      <c r="I27" s="140"/>
      <c r="J27" s="168"/>
      <c r="K27" s="140"/>
      <c r="L27" s="168"/>
      <c r="M27" s="42"/>
    </row>
    <row r="28" spans="5:13" ht="13.5" customHeight="1">
      <c r="E28" s="42"/>
      <c r="F28" s="42"/>
      <c r="G28" s="140"/>
      <c r="H28" s="168"/>
      <c r="I28" s="139"/>
      <c r="J28" s="169"/>
      <c r="K28" s="140"/>
      <c r="L28" s="168"/>
      <c r="M28" s="42"/>
    </row>
    <row r="29" spans="1:13" ht="13.5" customHeight="1">
      <c r="A29" s="135">
        <v>13</v>
      </c>
      <c r="B29" s="133"/>
      <c r="C29" s="39">
        <f>IF($B29="","",CONCATENATE(VLOOKUP($B29,'SL-D'!$A$5:$F$68,3)," (",VLOOKUP($B29,'SL-D'!$A$5:$F$68,5),")"))</f>
      </c>
      <c r="D29" s="3"/>
      <c r="E29" s="42"/>
      <c r="F29" s="42"/>
      <c r="G29" s="140"/>
      <c r="H29" s="168"/>
      <c r="I29" s="42"/>
      <c r="J29" s="42"/>
      <c r="K29" s="140"/>
      <c r="L29" s="168"/>
      <c r="M29" s="42"/>
    </row>
    <row r="30" spans="3:13" ht="13.5" customHeight="1">
      <c r="C30" s="41"/>
      <c r="D30" s="165">
        <v>39</v>
      </c>
      <c r="E30" s="139"/>
      <c r="F30" s="140"/>
      <c r="G30" s="140"/>
      <c r="H30" s="168"/>
      <c r="I30" s="42"/>
      <c r="J30" s="42"/>
      <c r="K30" s="140"/>
      <c r="L30" s="168"/>
      <c r="M30" s="42"/>
    </row>
    <row r="31" spans="1:13" ht="13.5" customHeight="1">
      <c r="A31" s="135">
        <v>14</v>
      </c>
      <c r="B31" s="133"/>
      <c r="C31" s="39">
        <f>IF($B31="","",CONCATENATE(VLOOKUP($B31,'SL-D'!$A$5:$F$68,3)," (",VLOOKUP($B31,'SL-D'!$A$5:$F$68,5),")"))</f>
      </c>
      <c r="D31" s="166"/>
      <c r="E31" s="138"/>
      <c r="F31" s="167">
        <v>52</v>
      </c>
      <c r="G31" s="140"/>
      <c r="H31" s="168"/>
      <c r="I31" s="42"/>
      <c r="J31" s="42"/>
      <c r="K31" s="140"/>
      <c r="L31" s="168"/>
      <c r="M31" s="42"/>
    </row>
    <row r="32" spans="5:13" ht="13.5" customHeight="1">
      <c r="E32" s="140"/>
      <c r="F32" s="168"/>
      <c r="G32" s="139"/>
      <c r="H32" s="169"/>
      <c r="I32" s="42"/>
      <c r="J32" s="42"/>
      <c r="K32" s="140"/>
      <c r="L32" s="168"/>
      <c r="M32" s="42"/>
    </row>
    <row r="33" spans="1:13" ht="13.5" customHeight="1">
      <c r="A33" s="135">
        <v>15</v>
      </c>
      <c r="B33" s="133"/>
      <c r="C33" s="39">
        <f>IF($B33="","",CONCATENATE(VLOOKUP($B33,'SL-D'!$A$5:$F$68,3)," (",VLOOKUP($B33,'SL-D'!$A$5:$F$68,5),")"))</f>
      </c>
      <c r="D33" s="3"/>
      <c r="E33" s="140"/>
      <c r="F33" s="168"/>
      <c r="G33" s="42"/>
      <c r="H33" s="42"/>
      <c r="I33" s="42"/>
      <c r="J33" s="42"/>
      <c r="K33" s="140"/>
      <c r="L33" s="168"/>
      <c r="M33" s="42"/>
    </row>
    <row r="34" spans="3:13" ht="13.5" customHeight="1">
      <c r="C34" s="41"/>
      <c r="D34" s="165">
        <v>40</v>
      </c>
      <c r="E34" s="139"/>
      <c r="F34" s="169"/>
      <c r="G34" s="42"/>
      <c r="H34" s="42"/>
      <c r="I34" s="42"/>
      <c r="J34" s="42"/>
      <c r="K34" s="140"/>
      <c r="L34" s="168"/>
      <c r="M34" s="42"/>
    </row>
    <row r="35" spans="1:13" ht="13.5" customHeight="1">
      <c r="A35" s="135">
        <v>16</v>
      </c>
      <c r="B35" s="133"/>
      <c r="C35" s="39">
        <f>IF($B35="","",CONCATENATE(VLOOKUP($B35,'SL-D'!$A$5:$F$68,3)," (",VLOOKUP($B35,'SL-D'!$A$5:$F$68,5),")"))</f>
      </c>
      <c r="D35" s="166"/>
      <c r="E35" s="42"/>
      <c r="F35" s="42"/>
      <c r="G35" s="42"/>
      <c r="H35" s="42"/>
      <c r="I35" s="42"/>
      <c r="J35" s="42"/>
      <c r="K35" s="140"/>
      <c r="L35" s="168"/>
      <c r="M35" s="42"/>
    </row>
    <row r="36" spans="5:14" ht="13.5" customHeight="1">
      <c r="E36" s="42"/>
      <c r="F36" s="42"/>
      <c r="G36" s="42"/>
      <c r="H36" s="42"/>
      <c r="I36" s="42"/>
      <c r="J36" s="42"/>
      <c r="K36" s="140"/>
      <c r="L36" s="168"/>
      <c r="M36" s="139"/>
      <c r="N36" s="4" t="s">
        <v>16</v>
      </c>
    </row>
    <row r="37" spans="1:13" ht="13.5" customHeight="1">
      <c r="A37" s="135">
        <v>17</v>
      </c>
      <c r="B37" s="133"/>
      <c r="C37" s="39">
        <f>IF($B37="","",CONCATENATE(VLOOKUP($B37,'SL-D'!$A$5:$F$68,3)," (",VLOOKUP($B37,'SL-D'!$A$5:$F$68,5),")"))</f>
      </c>
      <c r="D37" s="3"/>
      <c r="E37" s="42"/>
      <c r="F37" s="42"/>
      <c r="G37" s="42"/>
      <c r="H37" s="42"/>
      <c r="I37" s="42"/>
      <c r="J37" s="42"/>
      <c r="K37" s="140"/>
      <c r="L37" s="168"/>
      <c r="M37" s="42"/>
    </row>
    <row r="38" spans="3:13" ht="13.5" customHeight="1">
      <c r="C38" s="41"/>
      <c r="D38" s="165">
        <v>41</v>
      </c>
      <c r="E38" s="139"/>
      <c r="F38" s="140"/>
      <c r="G38" s="42"/>
      <c r="H38" s="42"/>
      <c r="I38" s="42"/>
      <c r="J38" s="42"/>
      <c r="K38" s="140"/>
      <c r="L38" s="168"/>
      <c r="M38" s="42"/>
    </row>
    <row r="39" spans="1:13" ht="13.5" customHeight="1">
      <c r="A39" s="135">
        <v>18</v>
      </c>
      <c r="B39" s="133"/>
      <c r="C39" s="39">
        <f>IF($B39="","",CONCATENATE(VLOOKUP($B39,'SL-D'!$A$5:$F$68,3)," (",VLOOKUP($B39,'SL-D'!$A$5:$F$68,5),")"))</f>
      </c>
      <c r="D39" s="166"/>
      <c r="E39" s="138"/>
      <c r="F39" s="167">
        <v>53</v>
      </c>
      <c r="G39" s="42"/>
      <c r="H39" s="42"/>
      <c r="I39" s="42"/>
      <c r="J39" s="42"/>
      <c r="K39" s="140"/>
      <c r="L39" s="168"/>
      <c r="M39" s="42"/>
    </row>
    <row r="40" spans="5:13" ht="13.5" customHeight="1">
      <c r="E40" s="140"/>
      <c r="F40" s="168"/>
      <c r="G40" s="139"/>
      <c r="H40" s="140"/>
      <c r="I40" s="42"/>
      <c r="J40" s="42"/>
      <c r="K40" s="140"/>
      <c r="L40" s="168"/>
      <c r="M40" s="42"/>
    </row>
    <row r="41" spans="1:13" ht="13.5" customHeight="1">
      <c r="A41" s="135">
        <v>19</v>
      </c>
      <c r="B41" s="133"/>
      <c r="C41" s="39">
        <f>IF($B41="","",CONCATENATE(VLOOKUP($B41,'SL-D'!$A$5:$F$68,3)," (",VLOOKUP($B41,'SL-D'!$A$5:$F$68,5),")"))</f>
      </c>
      <c r="D41" s="3"/>
      <c r="E41" s="140"/>
      <c r="F41" s="168"/>
      <c r="G41" s="42"/>
      <c r="H41" s="167">
        <v>59</v>
      </c>
      <c r="I41" s="42"/>
      <c r="J41" s="42"/>
      <c r="K41" s="140"/>
      <c r="L41" s="168"/>
      <c r="M41" s="42"/>
    </row>
    <row r="42" spans="3:13" ht="13.5" customHeight="1">
      <c r="C42" s="41"/>
      <c r="D42" s="165">
        <v>42</v>
      </c>
      <c r="E42" s="139"/>
      <c r="F42" s="169"/>
      <c r="G42" s="140"/>
      <c r="H42" s="168"/>
      <c r="I42" s="42"/>
      <c r="J42" s="42"/>
      <c r="K42" s="140"/>
      <c r="L42" s="168"/>
      <c r="M42" s="42"/>
    </row>
    <row r="43" spans="1:13" ht="13.5" customHeight="1">
      <c r="A43" s="135">
        <v>20</v>
      </c>
      <c r="B43" s="133"/>
      <c r="C43" s="39">
        <f>IF($B43="","",CONCATENATE(VLOOKUP($B43,'SL-D'!$A$5:$F$68,3)," (",VLOOKUP($B43,'SL-D'!$A$5:$F$68,5),")"))</f>
      </c>
      <c r="D43" s="166"/>
      <c r="E43" s="42"/>
      <c r="F43" s="42"/>
      <c r="G43" s="140"/>
      <c r="H43" s="168"/>
      <c r="I43" s="42"/>
      <c r="J43" s="42"/>
      <c r="K43" s="140"/>
      <c r="L43" s="168"/>
      <c r="M43" s="42"/>
    </row>
    <row r="44" spans="5:13" ht="13.5" customHeight="1">
      <c r="E44" s="42"/>
      <c r="F44" s="42"/>
      <c r="G44" s="140"/>
      <c r="H44" s="168"/>
      <c r="I44" s="139"/>
      <c r="J44" s="140"/>
      <c r="K44" s="140"/>
      <c r="L44" s="168"/>
      <c r="M44" s="42"/>
    </row>
    <row r="45" spans="1:13" ht="13.5" customHeight="1">
      <c r="A45" s="135">
        <v>21</v>
      </c>
      <c r="B45" s="133"/>
      <c r="C45" s="39">
        <f>IF($B45="","",CONCATENATE(VLOOKUP($B45,'SL-D'!$A$5:$F$68,3)," (",VLOOKUP($B45,'SL-D'!$A$5:$F$68,5),")"))</f>
      </c>
      <c r="D45" s="3"/>
      <c r="E45" s="42"/>
      <c r="F45" s="42"/>
      <c r="G45" s="140"/>
      <c r="H45" s="168"/>
      <c r="I45" s="42"/>
      <c r="J45" s="167">
        <v>62</v>
      </c>
      <c r="K45" s="140"/>
      <c r="L45" s="168"/>
      <c r="M45" s="42"/>
    </row>
    <row r="46" spans="3:13" ht="13.5" customHeight="1">
      <c r="C46" s="41"/>
      <c r="D46" s="165">
        <v>43</v>
      </c>
      <c r="E46" s="139"/>
      <c r="F46" s="140"/>
      <c r="G46" s="140"/>
      <c r="H46" s="168"/>
      <c r="I46" s="140"/>
      <c r="J46" s="168"/>
      <c r="K46" s="140"/>
      <c r="L46" s="168"/>
      <c r="M46" s="42"/>
    </row>
    <row r="47" spans="1:13" ht="13.5" customHeight="1">
      <c r="A47" s="135">
        <v>22</v>
      </c>
      <c r="B47" s="133"/>
      <c r="C47" s="39">
        <f>IF($B47="","",CONCATENATE(VLOOKUP($B47,'SL-D'!$A$5:$F$68,3)," (",VLOOKUP($B47,'SL-D'!$A$5:$F$68,5),")"))</f>
      </c>
      <c r="D47" s="166"/>
      <c r="E47" s="138"/>
      <c r="F47" s="167">
        <v>54</v>
      </c>
      <c r="G47" s="140"/>
      <c r="H47" s="168"/>
      <c r="I47" s="140"/>
      <c r="J47" s="168"/>
      <c r="K47" s="140"/>
      <c r="L47" s="168"/>
      <c r="M47" s="42"/>
    </row>
    <row r="48" spans="5:13" ht="13.5" customHeight="1">
      <c r="E48" s="140"/>
      <c r="F48" s="168"/>
      <c r="G48" s="139"/>
      <c r="H48" s="169"/>
      <c r="I48" s="140"/>
      <c r="J48" s="168"/>
      <c r="K48" s="140"/>
      <c r="L48" s="168"/>
      <c r="M48" s="42"/>
    </row>
    <row r="49" spans="1:13" ht="13.5" customHeight="1">
      <c r="A49" s="135">
        <v>23</v>
      </c>
      <c r="B49" s="133"/>
      <c r="C49" s="39">
        <f>IF($B49="","",CONCATENATE(VLOOKUP($B49,'SL-D'!$A$5:$F$68,3)," (",VLOOKUP($B49,'SL-D'!$A$5:$F$68,5),")"))</f>
      </c>
      <c r="D49" s="3"/>
      <c r="E49" s="140"/>
      <c r="F49" s="168"/>
      <c r="G49" s="42"/>
      <c r="H49" s="42"/>
      <c r="I49" s="140"/>
      <c r="J49" s="168"/>
      <c r="K49" s="140"/>
      <c r="L49" s="168"/>
      <c r="M49" s="42"/>
    </row>
    <row r="50" spans="3:13" ht="13.5" customHeight="1">
      <c r="C50" s="41"/>
      <c r="D50" s="165">
        <v>44</v>
      </c>
      <c r="E50" s="139"/>
      <c r="F50" s="169"/>
      <c r="G50" s="42"/>
      <c r="H50" s="42"/>
      <c r="I50" s="140"/>
      <c r="J50" s="168"/>
      <c r="K50" s="140"/>
      <c r="L50" s="168"/>
      <c r="M50" s="42"/>
    </row>
    <row r="51" spans="1:13" ht="13.5" customHeight="1">
      <c r="A51" s="135">
        <v>24</v>
      </c>
      <c r="B51" s="133"/>
      <c r="C51" s="39">
        <f>IF($B51="","",CONCATENATE(VLOOKUP($B51,'SL-D'!$A$5:$F$68,3)," (",VLOOKUP($B51,'SL-D'!$A$5:$F$68,5),")"))</f>
      </c>
      <c r="D51" s="166"/>
      <c r="E51" s="138"/>
      <c r="F51" s="42"/>
      <c r="G51" s="42"/>
      <c r="H51" s="42"/>
      <c r="I51" s="140"/>
      <c r="J51" s="168"/>
      <c r="K51" s="140"/>
      <c r="L51" s="168"/>
      <c r="M51" s="42"/>
    </row>
    <row r="52" spans="5:13" ht="13.5" customHeight="1">
      <c r="E52" s="42"/>
      <c r="F52" s="42"/>
      <c r="G52" s="42"/>
      <c r="H52" s="42"/>
      <c r="I52" s="140"/>
      <c r="J52" s="168"/>
      <c r="K52" s="139"/>
      <c r="L52" s="169"/>
      <c r="M52" s="42"/>
    </row>
    <row r="53" spans="1:13" ht="13.5" customHeight="1">
      <c r="A53" s="135">
        <v>25</v>
      </c>
      <c r="B53" s="133"/>
      <c r="C53" s="39">
        <f>IF($B53="","",CONCATENATE(VLOOKUP($B53,'SL-D'!$A$5:$F$68,3)," (",VLOOKUP($B53,'SL-D'!$A$5:$F$68,5),")"))</f>
      </c>
      <c r="D53" s="3"/>
      <c r="E53" s="42"/>
      <c r="F53" s="42"/>
      <c r="G53" s="42"/>
      <c r="H53" s="42"/>
      <c r="I53" s="140"/>
      <c r="J53" s="168"/>
      <c r="K53" s="42"/>
      <c r="L53" s="42"/>
      <c r="M53" s="42"/>
    </row>
    <row r="54" spans="3:13" ht="13.5" customHeight="1">
      <c r="C54" s="41"/>
      <c r="D54" s="165">
        <v>45</v>
      </c>
      <c r="E54" s="139"/>
      <c r="F54" s="140"/>
      <c r="G54" s="42"/>
      <c r="H54" s="42"/>
      <c r="I54" s="140"/>
      <c r="J54" s="168"/>
      <c r="K54" s="42"/>
      <c r="L54" s="42"/>
      <c r="M54" s="42"/>
    </row>
    <row r="55" spans="1:13" ht="13.5" customHeight="1">
      <c r="A55" s="135">
        <v>26</v>
      </c>
      <c r="B55" s="133"/>
      <c r="C55" s="39">
        <f>IF($B55="","",CONCATENATE(VLOOKUP($B55,'SL-D'!$A$5:$F$68,3)," (",VLOOKUP($B55,'SL-D'!$A$5:$F$68,5),")"))</f>
      </c>
      <c r="D55" s="166"/>
      <c r="E55" s="138"/>
      <c r="F55" s="167">
        <v>55</v>
      </c>
      <c r="G55" s="42"/>
      <c r="H55" s="42"/>
      <c r="I55" s="140"/>
      <c r="J55" s="168"/>
      <c r="K55" s="42"/>
      <c r="L55" s="42"/>
      <c r="M55" s="42"/>
    </row>
    <row r="56" spans="5:13" ht="13.5" customHeight="1">
      <c r="E56" s="140"/>
      <c r="F56" s="168"/>
      <c r="G56" s="139"/>
      <c r="H56" s="140"/>
      <c r="I56" s="140"/>
      <c r="J56" s="168"/>
      <c r="K56" s="42"/>
      <c r="L56" s="42"/>
      <c r="M56" s="42"/>
    </row>
    <row r="57" spans="1:13" ht="13.5" customHeight="1">
      <c r="A57" s="135">
        <v>27</v>
      </c>
      <c r="B57" s="133"/>
      <c r="C57" s="39">
        <f>IF($B57="","",CONCATENATE(VLOOKUP($B57,'SL-D'!$A$5:$F$68,3)," (",VLOOKUP($B57,'SL-D'!$A$5:$F$68,5),")"))</f>
      </c>
      <c r="D57" s="3"/>
      <c r="E57" s="140"/>
      <c r="F57" s="168"/>
      <c r="G57" s="42"/>
      <c r="H57" s="167">
        <v>60</v>
      </c>
      <c r="I57" s="140"/>
      <c r="J57" s="168"/>
      <c r="K57" s="42"/>
      <c r="L57" s="42"/>
      <c r="M57" s="42"/>
    </row>
    <row r="58" spans="3:13" ht="13.5" customHeight="1">
      <c r="C58" s="41"/>
      <c r="D58" s="165">
        <v>46</v>
      </c>
      <c r="E58" s="139"/>
      <c r="F58" s="169"/>
      <c r="G58" s="140"/>
      <c r="H58" s="168"/>
      <c r="I58" s="140"/>
      <c r="J58" s="168"/>
      <c r="K58" s="42"/>
      <c r="L58" s="42"/>
      <c r="M58" s="42"/>
    </row>
    <row r="59" spans="1:13" ht="13.5" customHeight="1">
      <c r="A59" s="135">
        <v>28</v>
      </c>
      <c r="B59" s="133"/>
      <c r="C59" s="39">
        <f>IF($B59="","",CONCATENATE(VLOOKUP($B59,'SL-D'!$A$5:$F$68,3)," (",VLOOKUP($B59,'SL-D'!$A$5:$F$68,5),")"))</f>
      </c>
      <c r="D59" s="166"/>
      <c r="E59" s="138"/>
      <c r="F59" s="42"/>
      <c r="G59" s="140"/>
      <c r="H59" s="168"/>
      <c r="I59" s="140"/>
      <c r="J59" s="168"/>
      <c r="K59" s="42"/>
      <c r="L59" s="42"/>
      <c r="M59" s="42"/>
    </row>
    <row r="60" spans="5:13" ht="13.5" customHeight="1">
      <c r="E60" s="42"/>
      <c r="F60" s="42"/>
      <c r="G60" s="140"/>
      <c r="H60" s="168"/>
      <c r="I60" s="139"/>
      <c r="J60" s="169"/>
      <c r="K60" s="42"/>
      <c r="L60" s="42"/>
      <c r="M60" s="42"/>
    </row>
    <row r="61" spans="1:13" ht="13.5" customHeight="1">
      <c r="A61" s="135">
        <v>29</v>
      </c>
      <c r="B61" s="133"/>
      <c r="C61" s="39">
        <f>IF($B61="","",CONCATENATE(VLOOKUP($B61,'SL-D'!$A$5:$F$68,3)," (",VLOOKUP($B61,'SL-D'!$A$5:$F$68,5),")"))</f>
      </c>
      <c r="D61" s="3"/>
      <c r="E61" s="42"/>
      <c r="F61" s="42"/>
      <c r="G61" s="140"/>
      <c r="H61" s="168"/>
      <c r="I61" s="42"/>
      <c r="J61" s="42"/>
      <c r="K61" s="42"/>
      <c r="L61" s="42"/>
      <c r="M61" s="42"/>
    </row>
    <row r="62" spans="3:13" ht="13.5" customHeight="1">
      <c r="C62" s="41"/>
      <c r="D62" s="165">
        <v>47</v>
      </c>
      <c r="E62" s="139"/>
      <c r="F62" s="140"/>
      <c r="G62" s="140"/>
      <c r="H62" s="168"/>
      <c r="I62" s="42"/>
      <c r="J62" s="42"/>
      <c r="K62" s="42"/>
      <c r="L62" s="42"/>
      <c r="M62" s="42"/>
    </row>
    <row r="63" spans="1:13" ht="13.5" customHeight="1">
      <c r="A63" s="135">
        <v>30</v>
      </c>
      <c r="B63" s="133"/>
      <c r="C63" s="39">
        <f>IF($B63="","",CONCATENATE(VLOOKUP($B63,'SL-D'!$A$5:$F$68,3)," (",VLOOKUP($B63,'SL-D'!$A$5:$F$68,5),")"))</f>
      </c>
      <c r="D63" s="166"/>
      <c r="E63" s="42"/>
      <c r="F63" s="167">
        <v>56</v>
      </c>
      <c r="G63" s="140"/>
      <c r="H63" s="168"/>
      <c r="I63" s="42"/>
      <c r="J63" s="42"/>
      <c r="K63" s="42"/>
      <c r="L63" s="42"/>
      <c r="M63" s="42"/>
    </row>
    <row r="64" spans="5:13" ht="13.5" customHeight="1">
      <c r="E64" s="140"/>
      <c r="F64" s="168"/>
      <c r="G64" s="139"/>
      <c r="H64" s="169"/>
      <c r="I64" s="42"/>
      <c r="J64" s="42"/>
      <c r="K64" s="42"/>
      <c r="L64" s="42"/>
      <c r="M64" s="42"/>
    </row>
    <row r="65" spans="1:13" ht="13.5" customHeight="1">
      <c r="A65" s="135">
        <v>31</v>
      </c>
      <c r="B65" s="133"/>
      <c r="C65" s="39">
        <f>IF($B65="","",CONCATENATE(VLOOKUP($B65,'SL-D'!$A$5:$F$68,3)," (",VLOOKUP($B65,'SL-D'!$A$5:$F$68,5),")"))</f>
      </c>
      <c r="D65" s="3"/>
      <c r="E65" s="140"/>
      <c r="F65" s="168"/>
      <c r="G65" s="42"/>
      <c r="H65" s="42"/>
      <c r="I65" s="42"/>
      <c r="J65" s="42"/>
      <c r="K65" s="42"/>
      <c r="L65" s="42"/>
      <c r="M65" s="42"/>
    </row>
    <row r="66" spans="3:13" ht="13.5" customHeight="1">
      <c r="C66" s="41"/>
      <c r="D66" s="165">
        <v>48</v>
      </c>
      <c r="E66" s="139"/>
      <c r="F66" s="169"/>
      <c r="G66" s="42"/>
      <c r="H66" s="42"/>
      <c r="I66" s="42"/>
      <c r="J66" s="42"/>
      <c r="K66" s="42"/>
      <c r="L66" s="42"/>
      <c r="M66" s="42"/>
    </row>
    <row r="67" spans="1:7" ht="13.5" customHeight="1">
      <c r="A67" s="135">
        <v>32</v>
      </c>
      <c r="B67" s="133"/>
      <c r="C67" s="39">
        <f>IF($B67="","",CONCATENATE(VLOOKUP($B67,'SL-D'!$A$5:$F$68,3)," (",VLOOKUP($B67,'SL-D'!$A$5:$F$68,5),")"))</f>
      </c>
      <c r="D67" s="166"/>
      <c r="E67" s="42"/>
      <c r="G67" s="4"/>
    </row>
    <row r="68" spans="5:7" ht="13.5" customHeight="1">
      <c r="E68" s="4"/>
      <c r="G68" s="4"/>
    </row>
    <row r="69" spans="5:7" ht="13.5" customHeight="1">
      <c r="E69" s="4"/>
      <c r="G69" s="4"/>
    </row>
    <row r="70" ht="13.5" customHeight="1">
      <c r="E70" s="4"/>
    </row>
  </sheetData>
  <sheetProtection/>
  <mergeCells count="32">
    <mergeCell ref="M1:N1"/>
    <mergeCell ref="J13:J28"/>
    <mergeCell ref="J45:J60"/>
    <mergeCell ref="L21:L52"/>
    <mergeCell ref="H9:H16"/>
    <mergeCell ref="H25:H32"/>
    <mergeCell ref="H41:H48"/>
    <mergeCell ref="H57:H64"/>
    <mergeCell ref="D62:D63"/>
    <mergeCell ref="D66:D67"/>
    <mergeCell ref="F7:F10"/>
    <mergeCell ref="F15:F18"/>
    <mergeCell ref="F23:F26"/>
    <mergeCell ref="F31:F34"/>
    <mergeCell ref="F39:F42"/>
    <mergeCell ref="F47:F50"/>
    <mergeCell ref="F55:F58"/>
    <mergeCell ref="F63:F66"/>
    <mergeCell ref="D30:D31"/>
    <mergeCell ref="D34:D35"/>
    <mergeCell ref="D38:D39"/>
    <mergeCell ref="D42:D43"/>
    <mergeCell ref="D46:D47"/>
    <mergeCell ref="D50:D51"/>
    <mergeCell ref="D54:D55"/>
    <mergeCell ref="D58:D59"/>
    <mergeCell ref="D26:D27"/>
    <mergeCell ref="D6:D7"/>
    <mergeCell ref="D10:D11"/>
    <mergeCell ref="D14:D15"/>
    <mergeCell ref="D18:D19"/>
    <mergeCell ref="D22:D23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4.00390625" style="30" customWidth="1"/>
    <col min="2" max="2" width="3.00390625" style="28" bestFit="1" customWidth="1"/>
    <col min="3" max="3" width="17.00390625" style="29" bestFit="1" customWidth="1"/>
    <col min="4" max="4" width="6.75390625" style="30" customWidth="1"/>
    <col min="5" max="5" width="25.75390625" style="29" customWidth="1"/>
    <col min="6" max="6" width="10.75390625" style="28" customWidth="1"/>
    <col min="7" max="7" width="3.75390625" style="28" customWidth="1"/>
    <col min="8" max="8" width="20.75390625" style="29" customWidth="1"/>
    <col min="9" max="9" width="6.75390625" style="30" customWidth="1"/>
    <col min="10" max="10" width="25.75390625" style="29" customWidth="1"/>
    <col min="11" max="12" width="10.75390625" style="28" customWidth="1"/>
    <col min="13" max="16384" width="9.125" style="27" customWidth="1"/>
  </cols>
  <sheetData>
    <row r="1" spans="1:13" s="13" customFormat="1" ht="13.5" customHeight="1">
      <c r="A1" s="98" t="str">
        <f>'SL-D'!$A$1</f>
        <v>Regionální  svaz stolního tenisu</v>
      </c>
      <c r="B1" s="99"/>
      <c r="D1" s="98"/>
      <c r="E1" s="98"/>
      <c r="F1" s="38"/>
      <c r="G1" s="99"/>
      <c r="I1" s="98"/>
      <c r="J1" s="98"/>
      <c r="K1" s="156">
        <f>'SL-D'!$F$1</f>
        <v>41237</v>
      </c>
      <c r="L1" s="156"/>
      <c r="M1" s="14"/>
    </row>
    <row r="2" spans="1:12" s="13" customFormat="1" ht="13.5" customHeight="1">
      <c r="A2" s="98" t="str">
        <f>'SL-D'!$A$2</f>
        <v>Regionální přebor 2012</v>
      </c>
      <c r="B2" s="99"/>
      <c r="D2" s="98"/>
      <c r="E2" s="98"/>
      <c r="F2" s="99"/>
      <c r="G2" s="99"/>
      <c r="I2" s="98"/>
      <c r="J2" s="98"/>
      <c r="K2" s="38"/>
      <c r="L2" s="38" t="str">
        <f>'SL-D'!$F$2</f>
        <v>Regionální soutěže</v>
      </c>
    </row>
    <row r="3" spans="1:12" s="13" customFormat="1" ht="13.5" customHeight="1">
      <c r="A3" s="13" t="str">
        <f>'SL-D'!$A$3</f>
        <v>TJ Sport Kladno</v>
      </c>
      <c r="B3" s="99"/>
      <c r="D3" s="98"/>
      <c r="E3" s="98"/>
      <c r="F3" s="26"/>
      <c r="G3" s="99"/>
      <c r="I3" s="98"/>
      <c r="J3" s="98"/>
      <c r="K3" s="26"/>
      <c r="L3" s="26" t="s">
        <v>52</v>
      </c>
    </row>
    <row r="5" spans="1:12" ht="13.5" customHeight="1">
      <c r="A5" s="107">
        <v>1</v>
      </c>
      <c r="B5" s="104">
        <v>1</v>
      </c>
      <c r="C5" s="78" t="str">
        <f>IF($B5="","",(VLOOKUP($B5,'SL-D'!$A$5:$F$68,3)))</f>
        <v>Čižinský Zdeněk Dr.</v>
      </c>
      <c r="D5" s="79">
        <f>IF($B5="","",(VLOOKUP($B5,'SL-D'!$A$5:$F$68,4)))</f>
        <v>0</v>
      </c>
      <c r="E5" s="78" t="str">
        <f>IF($B5="","",(VLOOKUP($B5,'SL-D'!$A$5:$F$68,5)))</f>
        <v>Sparta-Doly Kladno</v>
      </c>
      <c r="F5" s="87" t="str">
        <f>IF($B5="","",(VLOOKUP($B5,'SL-D'!$A$5:$F$68,6)))</f>
        <v>41- 50</v>
      </c>
      <c r="G5" s="104">
        <v>2</v>
      </c>
      <c r="H5" s="78" t="str">
        <f>IF($G5="","",(VLOOKUP($G5,'SL-D'!$A$5:$F$68,3)))</f>
        <v>Tajč Václav</v>
      </c>
      <c r="I5" s="79">
        <f>IF($G5="","",(VLOOKUP($G5,'SL-D'!$A$5:$F$68,4)))</f>
        <v>0</v>
      </c>
      <c r="J5" s="78" t="str">
        <f>IF($G5="","",(VLOOKUP($G5,'SL-D'!$A$5:$F$68,5)))</f>
        <v>STC Slaný</v>
      </c>
      <c r="K5" s="87" t="str">
        <f>IF($G5="","",(VLOOKUP($G5,'SL-D'!$A$5:$F$68,6)))</f>
        <v>41- 50</v>
      </c>
      <c r="L5" s="87"/>
    </row>
    <row r="6" spans="1:12" ht="13.5" customHeight="1">
      <c r="A6" s="109">
        <v>2</v>
      </c>
      <c r="B6" s="105">
        <v>3</v>
      </c>
      <c r="C6" s="81" t="str">
        <f>IF($B6="","",(VLOOKUP($B6,'SL-D'!$A$5:$F$68,3)))</f>
        <v>Jangl Zdeněk</v>
      </c>
      <c r="D6" s="82">
        <f>IF($B6="","",(VLOOKUP($B6,'SL-D'!$A$5:$F$68,4)))</f>
        <v>0</v>
      </c>
      <c r="E6" s="81" t="str">
        <f>IF($B6="","",(VLOOKUP($B6,'SL-D'!$A$5:$F$68,5)))</f>
        <v>Sokol Unhošť</v>
      </c>
      <c r="F6" s="83" t="str">
        <f>IF($B6="","",(VLOOKUP($B6,'SL-D'!$A$5:$F$68,6)))</f>
        <v>41- 50</v>
      </c>
      <c r="G6" s="105">
        <v>5</v>
      </c>
      <c r="H6" s="81" t="str">
        <f>IF($G6="","",(VLOOKUP($G6,'SL-D'!$A$5:$F$68,3)))</f>
        <v>Vysoudil Tomáš</v>
      </c>
      <c r="I6" s="82">
        <f>IF($G6="","",(VLOOKUP($G6,'SL-D'!$A$5:$F$68,4)))</f>
        <v>0</v>
      </c>
      <c r="J6" s="81" t="str">
        <f>IF($G6="","",(VLOOKUP($G6,'SL-D'!$A$5:$F$68,5)))</f>
        <v>Sparta-Doly Kladno</v>
      </c>
      <c r="K6" s="83" t="str">
        <f>IF($G6="","",(VLOOKUP($G6,'SL-D'!$A$5:$F$68,6)))</f>
        <v>81- 90</v>
      </c>
      <c r="L6" s="83"/>
    </row>
    <row r="7" spans="1:12" ht="13.5" customHeight="1">
      <c r="A7" s="109">
        <v>3</v>
      </c>
      <c r="B7" s="105">
        <v>7</v>
      </c>
      <c r="C7" s="81" t="str">
        <f>IF($B7="","",(VLOOKUP($B7,'SL-D'!$A$5:$F$68,3)))</f>
        <v>Horbaj Dušan</v>
      </c>
      <c r="D7" s="82">
        <f>IF($B7="","",(VLOOKUP($B7,'SL-D'!$A$5:$F$68,4)))</f>
        <v>0</v>
      </c>
      <c r="E7" s="81" t="str">
        <f>IF($B7="","",(VLOOKUP($B7,'SL-D'!$A$5:$F$68,5)))</f>
        <v>TJ Sport Kladno</v>
      </c>
      <c r="F7" s="83" t="str">
        <f>IF($B7="","",(VLOOKUP($B7,'SL-D'!$A$5:$F$68,6)))</f>
        <v>81- 90</v>
      </c>
      <c r="G7" s="105">
        <v>10</v>
      </c>
      <c r="H7" s="81" t="str">
        <f>IF($G7="","",(VLOOKUP($G7,'SL-D'!$A$5:$F$68,3)))</f>
        <v>Habrcetl Milan</v>
      </c>
      <c r="I7" s="82">
        <f>IF($G7="","",(VLOOKUP($G7,'SL-D'!$A$5:$F$68,4)))</f>
        <v>0</v>
      </c>
      <c r="J7" s="81" t="str">
        <f>IF($G7="","",(VLOOKUP($G7,'SL-D'!$A$5:$F$68,5)))</f>
        <v>TJ Sport Kladno</v>
      </c>
      <c r="K7" s="83" t="str">
        <f>IF($G7="","",(VLOOKUP($G7,'SL-D'!$A$5:$F$68,6)))</f>
        <v>91-110</v>
      </c>
      <c r="L7" s="83"/>
    </row>
    <row r="8" spans="1:12" ht="13.5" customHeight="1">
      <c r="A8" s="109">
        <v>4</v>
      </c>
      <c r="B8" s="105">
        <v>6</v>
      </c>
      <c r="C8" s="81" t="str">
        <f>IF($B8="","",(VLOOKUP($B8,'SL-D'!$A$5:$F$68,3)))</f>
        <v>Novák David</v>
      </c>
      <c r="D8" s="82">
        <f>IF($B8="","",(VLOOKUP($B8,'SL-D'!$A$5:$F$68,4)))</f>
        <v>0</v>
      </c>
      <c r="E8" s="81" t="str">
        <f>IF($B8="","",(VLOOKUP($B8,'SL-D'!$A$5:$F$68,5)))</f>
        <v>TJ Sport Kladno</v>
      </c>
      <c r="F8" s="83" t="str">
        <f>IF($B8="","",(VLOOKUP($B8,'SL-D'!$A$5:$F$68,6)))</f>
        <v>81- 90</v>
      </c>
      <c r="G8" s="105">
        <v>13</v>
      </c>
      <c r="H8" s="81" t="str">
        <f>IF($G8="","",(VLOOKUP($G8,'SL-D'!$A$5:$F$68,3)))</f>
        <v>Hudeček Josef</v>
      </c>
      <c r="I8" s="82">
        <f>IF($G8="","",(VLOOKUP($G8,'SL-D'!$A$5:$F$68,4)))</f>
        <v>0</v>
      </c>
      <c r="J8" s="81" t="str">
        <f>IF($G8="","",(VLOOKUP($G8,'SL-D'!$A$5:$F$68,5)))</f>
        <v>Sok.Stochov-Honice</v>
      </c>
      <c r="K8" s="83" t="str">
        <f>IF($G8="","",(VLOOKUP($G8,'SL-D'!$A$5:$F$68,6)))</f>
        <v>111-140</v>
      </c>
      <c r="L8" s="83"/>
    </row>
    <row r="9" spans="1:12" ht="13.5" customHeight="1">
      <c r="A9" s="109">
        <v>5</v>
      </c>
      <c r="B9" s="105">
        <v>9</v>
      </c>
      <c r="C9" s="81" t="str">
        <f>IF($B9="","",(VLOOKUP($B9,'SL-D'!$A$5:$F$68,3)))</f>
        <v>Rauk Jiří</v>
      </c>
      <c r="D9" s="82">
        <f>IF($B9="","",(VLOOKUP($B9,'SL-D'!$A$5:$F$68,4)))</f>
        <v>0</v>
      </c>
      <c r="E9" s="81" t="str">
        <f>IF($B9="","",(VLOOKUP($B9,'SL-D'!$A$5:$F$68,5)))</f>
        <v>TJ Sport Kladno</v>
      </c>
      <c r="F9" s="83" t="str">
        <f>IF($B9="","",(VLOOKUP($B9,'SL-D'!$A$5:$F$68,6)))</f>
        <v>91-110</v>
      </c>
      <c r="G9" s="105">
        <v>14</v>
      </c>
      <c r="H9" s="81" t="str">
        <f>IF($G9="","",(VLOOKUP($G9,'SL-D'!$A$5:$F$68,3)))</f>
        <v>Javůrek Roman</v>
      </c>
      <c r="I9" s="82">
        <f>IF($G9="","",(VLOOKUP($G9,'SL-D'!$A$5:$F$68,4)))</f>
        <v>0</v>
      </c>
      <c r="J9" s="81" t="str">
        <f>IF($G9="","",(VLOOKUP($G9,'SL-D'!$A$5:$F$68,5)))</f>
        <v>KST Slatina</v>
      </c>
      <c r="K9" s="83" t="str">
        <f>IF($G9="","",(VLOOKUP($G9,'SL-D'!$A$5:$F$68,6)))</f>
        <v>111-140</v>
      </c>
      <c r="L9" s="83"/>
    </row>
    <row r="10" spans="1:12" ht="13.5" customHeight="1">
      <c r="A10" s="109">
        <v>6</v>
      </c>
      <c r="B10" s="105">
        <v>12</v>
      </c>
      <c r="C10" s="81" t="str">
        <f>IF($B10="","",(VLOOKUP($B10,'SL-D'!$A$5:$F$68,3)))</f>
        <v>Procházka Ondřej</v>
      </c>
      <c r="D10" s="82">
        <f>IF($B10="","",(VLOOKUP($B10,'SL-D'!$A$5:$F$68,4)))</f>
        <v>0</v>
      </c>
      <c r="E10" s="81" t="str">
        <f>IF($B10="","",(VLOOKUP($B10,'SL-D'!$A$5:$F$68,5)))</f>
        <v>TJ Sport Kladno</v>
      </c>
      <c r="F10" s="83" t="str">
        <f>IF($B10="","",(VLOOKUP($B10,'SL-D'!$A$5:$F$68,6)))</f>
        <v>111-140</v>
      </c>
      <c r="G10" s="105">
        <v>16</v>
      </c>
      <c r="H10" s="81" t="str">
        <f>IF($G10="","",(VLOOKUP($G10,'SL-D'!$A$5:$F$68,3)))</f>
        <v>Šeršeň Miroslav</v>
      </c>
      <c r="I10" s="82">
        <f>IF($G10="","",(VLOOKUP($G10,'SL-D'!$A$5:$F$68,4)))</f>
        <v>0</v>
      </c>
      <c r="J10" s="81" t="str">
        <f>IF($G10="","",(VLOOKUP($G10,'SL-D'!$A$5:$F$68,5)))</f>
        <v>TSM GRAST Kladno</v>
      </c>
      <c r="K10" s="83" t="str">
        <f>IF($G10="","",(VLOOKUP($G10,'SL-D'!$A$5:$F$68,6)))</f>
        <v>141-172</v>
      </c>
      <c r="L10" s="83"/>
    </row>
    <row r="11" spans="1:12" ht="13.5" customHeight="1">
      <c r="A11" s="109">
        <v>7</v>
      </c>
      <c r="B11" s="105">
        <v>18</v>
      </c>
      <c r="C11" s="81" t="str">
        <f>IF($B11="","",(VLOOKUP($B11,'SL-D'!$A$5:$F$68,3)))</f>
        <v>Švejda Ondřej</v>
      </c>
      <c r="D11" s="82">
        <f>IF($B11="","",(VLOOKUP($B11,'SL-D'!$A$5:$F$68,4)))</f>
        <v>0</v>
      </c>
      <c r="E11" s="81" t="str">
        <f>IF($B11="","",(VLOOKUP($B11,'SL-D'!$A$5:$F$68,5)))</f>
        <v>TSM GRAST Kladno</v>
      </c>
      <c r="F11" s="83" t="str">
        <f>IF($B11="","",(VLOOKUP($B11,'SL-D'!$A$5:$F$68,6)))</f>
        <v>141-172</v>
      </c>
      <c r="G11" s="105">
        <v>21</v>
      </c>
      <c r="H11" s="81" t="str">
        <f>IF($G11="","",(VLOOKUP($G11,'SL-D'!$A$5:$F$68,3)))</f>
        <v>Kopřiva Daniel</v>
      </c>
      <c r="I11" s="82">
        <f>IF($G11="","",(VLOOKUP($G11,'SL-D'!$A$5:$F$68,4)))</f>
        <v>0</v>
      </c>
      <c r="J11" s="81" t="str">
        <f>IF($G11="","",(VLOOKUP($G11,'SL-D'!$A$5:$F$68,5)))</f>
        <v>TJ Sport Kladno</v>
      </c>
      <c r="K11" s="83">
        <f>IF($G11="","",(VLOOKUP($G11,'SL-D'!$A$5:$F$68,6)))</f>
        <v>0</v>
      </c>
      <c r="L11" s="83"/>
    </row>
    <row r="12" spans="1:12" ht="13.5" customHeight="1">
      <c r="A12" s="109">
        <v>8</v>
      </c>
      <c r="B12" s="105">
        <v>4</v>
      </c>
      <c r="C12" s="81" t="str">
        <f>IF($B12="","",(VLOOKUP($B12,'SL-D'!$A$5:$F$68,3)))</f>
        <v>Ocásek Rostislav</v>
      </c>
      <c r="D12" s="82">
        <f>IF($B12="","",(VLOOKUP($B12,'SL-D'!$A$5:$F$68,4)))</f>
        <v>0</v>
      </c>
      <c r="E12" s="81" t="str">
        <f>IF($B12="","",(VLOOKUP($B12,'SL-D'!$A$5:$F$68,5)))</f>
        <v>KST Slatina</v>
      </c>
      <c r="F12" s="83" t="str">
        <f>IF($B12="","",(VLOOKUP($B12,'SL-D'!$A$5:$F$68,6)))</f>
        <v>71- 80</v>
      </c>
      <c r="G12" s="105">
        <v>32</v>
      </c>
      <c r="H12" s="81">
        <f>IF($G12="","",(VLOOKUP($G12,'SL-D'!$A$5:$F$68,3)))</f>
        <v>0</v>
      </c>
      <c r="I12" s="82">
        <f>IF($G12="","",(VLOOKUP($G12,'SL-D'!$A$5:$F$68,4)))</f>
        <v>0</v>
      </c>
      <c r="J12" s="81">
        <f>IF($G12="","",(VLOOKUP($G12,'SL-D'!$A$5:$F$68,5)))</f>
        <v>0</v>
      </c>
      <c r="K12" s="83">
        <f>IF($G12="","",(VLOOKUP($G12,'SL-D'!$A$5:$F$68,6)))</f>
        <v>0</v>
      </c>
      <c r="L12" s="83"/>
    </row>
    <row r="13" spans="1:12" ht="13.5" customHeight="1">
      <c r="A13" s="109">
        <v>9</v>
      </c>
      <c r="B13" s="105">
        <v>23</v>
      </c>
      <c r="C13" s="81" t="str">
        <f>IF($B13="","",(VLOOKUP($B13,'SL-D'!$A$5:$F$68,3)))</f>
        <v>xxxxxxxxxxxx</v>
      </c>
      <c r="D13" s="82">
        <f>IF($B13="","",(VLOOKUP($B13,'SL-D'!$A$5:$F$68,4)))</f>
        <v>0</v>
      </c>
      <c r="E13" s="81" t="str">
        <f>IF($B13="","",(VLOOKUP($B13,'SL-D'!$A$5:$F$68,5)))</f>
        <v>xxxxxxxxxxxxx</v>
      </c>
      <c r="F13" s="83">
        <f>IF($B13="","",(VLOOKUP($B13,'SL-D'!$A$5:$F$68,6)))</f>
        <v>0</v>
      </c>
      <c r="G13" s="105">
        <v>8</v>
      </c>
      <c r="H13" s="81" t="str">
        <f>IF($G13="","",(VLOOKUP($G13,'SL-D'!$A$5:$F$68,3)))</f>
        <v>Škach Jaroslav</v>
      </c>
      <c r="I13" s="82">
        <f>IF($G13="","",(VLOOKUP($G13,'SL-D'!$A$5:$F$68,4)))</f>
        <v>0</v>
      </c>
      <c r="J13" s="81" t="str">
        <f>IF($G13="","",(VLOOKUP($G13,'SL-D'!$A$5:$F$68,5)))</f>
        <v>TJ Sport Kladno</v>
      </c>
      <c r="K13" s="83" t="str">
        <f>IF($G13="","",(VLOOKUP($G13,'SL-D'!$A$5:$F$68,6)))</f>
        <v>91-110</v>
      </c>
      <c r="L13" s="83"/>
    </row>
    <row r="14" spans="1:12" ht="13.5" customHeight="1">
      <c r="A14" s="109">
        <v>10</v>
      </c>
      <c r="B14" s="105">
        <v>22</v>
      </c>
      <c r="C14" s="81" t="str">
        <f>IF($B14="","",(VLOOKUP($B14,'SL-D'!$A$5:$F$68,3)))</f>
        <v>Macháček Otakar</v>
      </c>
      <c r="D14" s="82">
        <f>IF($B14="","",(VLOOKUP($B14,'SL-D'!$A$5:$F$68,4)))</f>
        <v>0</v>
      </c>
      <c r="E14" s="81" t="str">
        <f>IF($B14="","",(VLOOKUP($B14,'SL-D'!$A$5:$F$68,5)))</f>
        <v>TSM GRAST Kladno</v>
      </c>
      <c r="F14" s="83">
        <f>IF($B14="","",(VLOOKUP($B14,'SL-D'!$A$5:$F$68,6)))</f>
        <v>0</v>
      </c>
      <c r="G14" s="105">
        <v>17</v>
      </c>
      <c r="H14" s="81" t="str">
        <f>IF($G14="","",(VLOOKUP($G14,'SL-D'!$A$5:$F$68,3)))</f>
        <v>Jedlička Petr</v>
      </c>
      <c r="I14" s="82">
        <f>IF($G14="","",(VLOOKUP($G14,'SL-D'!$A$5:$F$68,4)))</f>
        <v>0</v>
      </c>
      <c r="J14" s="81" t="str">
        <f>IF($G14="","",(VLOOKUP($G14,'SL-D'!$A$5:$F$68,5)))</f>
        <v>Sok.Stochov-Honice</v>
      </c>
      <c r="K14" s="83" t="str">
        <f>IF($G14="","",(VLOOKUP($G14,'SL-D'!$A$5:$F$68,6)))</f>
        <v>141-172</v>
      </c>
      <c r="L14" s="83"/>
    </row>
    <row r="15" spans="1:12" ht="13.5" customHeight="1">
      <c r="A15" s="109">
        <v>11</v>
      </c>
      <c r="B15" s="105">
        <v>11</v>
      </c>
      <c r="C15" s="81" t="str">
        <f>IF($B15="","",(VLOOKUP($B15,'SL-D'!$A$5:$F$68,3)))</f>
        <v>Hurt Miroslav</v>
      </c>
      <c r="D15" s="82">
        <f>IF($B15="","",(VLOOKUP($B15,'SL-D'!$A$5:$F$68,4)))</f>
        <v>0</v>
      </c>
      <c r="E15" s="81" t="str">
        <f>IF($B15="","",(VLOOKUP($B15,'SL-D'!$A$5:$F$68,5)))</f>
        <v>Sokol Unhošť</v>
      </c>
      <c r="F15" s="83" t="str">
        <f>IF($B15="","",(VLOOKUP($B15,'SL-D'!$A$5:$F$68,6)))</f>
        <v>111-140</v>
      </c>
      <c r="G15" s="105">
        <v>28</v>
      </c>
      <c r="H15" s="81">
        <f>IF($G15="","",(VLOOKUP($G15,'SL-D'!$A$5:$F$68,3)))</f>
        <v>0</v>
      </c>
      <c r="I15" s="82">
        <f>IF($G15="","",(VLOOKUP($G15,'SL-D'!$A$5:$F$68,4)))</f>
        <v>0</v>
      </c>
      <c r="J15" s="81">
        <f>IF($G15="","",(VLOOKUP($G15,'SL-D'!$A$5:$F$68,5)))</f>
        <v>0</v>
      </c>
      <c r="K15" s="83">
        <f>IF($G15="","",(VLOOKUP($G15,'SL-D'!$A$5:$F$68,6)))</f>
        <v>0</v>
      </c>
      <c r="L15" s="83"/>
    </row>
    <row r="16" spans="1:12" ht="13.5" customHeight="1">
      <c r="A16" s="109">
        <v>12</v>
      </c>
      <c r="B16" s="105">
        <v>26</v>
      </c>
      <c r="C16" s="81">
        <f>IF($B16="","",(VLOOKUP($B16,'SL-D'!$A$5:$F$68,3)))</f>
        <v>0</v>
      </c>
      <c r="D16" s="82">
        <f>IF($B16="","",(VLOOKUP($B16,'SL-D'!$A$5:$F$68,4)))</f>
        <v>0</v>
      </c>
      <c r="E16" s="81">
        <f>IF($B16="","",(VLOOKUP($B16,'SL-D'!$A$5:$F$68,5)))</f>
        <v>0</v>
      </c>
      <c r="F16" s="83">
        <f>IF($B16="","",(VLOOKUP($B16,'SL-D'!$A$5:$F$68,6)))</f>
        <v>0</v>
      </c>
      <c r="G16" s="105">
        <v>25</v>
      </c>
      <c r="H16" s="81">
        <f>IF($G16="","",(VLOOKUP($G16,'SL-D'!$A$5:$F$68,3)))</f>
        <v>0</v>
      </c>
      <c r="I16" s="82">
        <f>IF($G16="","",(VLOOKUP($G16,'SL-D'!$A$5:$F$68,4)))</f>
        <v>0</v>
      </c>
      <c r="J16" s="81">
        <f>IF($G16="","",(VLOOKUP($G16,'SL-D'!$A$5:$F$68,5)))</f>
        <v>0</v>
      </c>
      <c r="K16" s="83">
        <f>IF($G16="","",(VLOOKUP($G16,'SL-D'!$A$5:$F$68,6)))</f>
        <v>0</v>
      </c>
      <c r="L16" s="83"/>
    </row>
    <row r="17" spans="1:12" ht="13.5" customHeight="1">
      <c r="A17" s="109">
        <v>13</v>
      </c>
      <c r="B17" s="105">
        <v>29</v>
      </c>
      <c r="C17" s="81">
        <f>IF($B17="","",(VLOOKUP($B17,'SL-D'!$A$5:$F$68,3)))</f>
        <v>0</v>
      </c>
      <c r="D17" s="82">
        <f>IF($B17="","",(VLOOKUP($B17,'SL-D'!$A$5:$F$68,4)))</f>
        <v>0</v>
      </c>
      <c r="E17" s="81">
        <f>IF($B17="","",(VLOOKUP($B17,'SL-D'!$A$5:$F$68,5)))</f>
        <v>0</v>
      </c>
      <c r="F17" s="83">
        <f>IF($B17="","",(VLOOKUP($B17,'SL-D'!$A$5:$F$68,6)))</f>
        <v>0</v>
      </c>
      <c r="G17" s="105">
        <v>31</v>
      </c>
      <c r="H17" s="81">
        <f>IF($G17="","",(VLOOKUP($G17,'SL-D'!$A$5:$F$68,3)))</f>
        <v>0</v>
      </c>
      <c r="I17" s="82">
        <f>IF($G17="","",(VLOOKUP($G17,'SL-D'!$A$5:$F$68,4)))</f>
        <v>0</v>
      </c>
      <c r="J17" s="81">
        <f>IF($G17="","",(VLOOKUP($G17,'SL-D'!$A$5:$F$68,5)))</f>
        <v>0</v>
      </c>
      <c r="K17" s="83">
        <f>IF($G17="","",(VLOOKUP($G17,'SL-D'!$A$5:$F$68,6)))</f>
        <v>0</v>
      </c>
      <c r="L17" s="83"/>
    </row>
    <row r="18" spans="1:12" ht="13.5" customHeight="1">
      <c r="A18" s="109">
        <v>14</v>
      </c>
      <c r="B18" s="105">
        <v>24</v>
      </c>
      <c r="C18" s="81">
        <f>IF($B18="","",(VLOOKUP($B18,'SL-D'!$A$5:$F$68,3)))</f>
        <v>0</v>
      </c>
      <c r="D18" s="82">
        <f>IF($B18="","",(VLOOKUP($B18,'SL-D'!$A$5:$F$68,4)))</f>
        <v>0</v>
      </c>
      <c r="E18" s="81">
        <f>IF($B18="","",(VLOOKUP($B18,'SL-D'!$A$5:$F$68,5)))</f>
        <v>0</v>
      </c>
      <c r="F18" s="83">
        <f>IF($B18="","",(VLOOKUP($B18,'SL-D'!$A$5:$F$68,6)))</f>
        <v>0</v>
      </c>
      <c r="G18" s="105">
        <v>30</v>
      </c>
      <c r="H18" s="81">
        <f>IF($G18="","",(VLOOKUP($G18,'SL-D'!$A$5:$F$68,3)))</f>
        <v>0</v>
      </c>
      <c r="I18" s="82">
        <f>IF($G18="","",(VLOOKUP($G18,'SL-D'!$A$5:$F$68,4)))</f>
        <v>0</v>
      </c>
      <c r="J18" s="81">
        <f>IF($G18="","",(VLOOKUP($G18,'SL-D'!$A$5:$F$68,5)))</f>
        <v>0</v>
      </c>
      <c r="K18" s="83">
        <f>IF($G18="","",(VLOOKUP($G18,'SL-D'!$A$5:$F$68,6)))</f>
        <v>0</v>
      </c>
      <c r="L18" s="83"/>
    </row>
    <row r="19" spans="1:12" ht="13.5" customHeight="1">
      <c r="A19" s="109">
        <v>15</v>
      </c>
      <c r="B19" s="105">
        <v>27</v>
      </c>
      <c r="C19" s="81">
        <f>IF($B19="","",(VLOOKUP($B19,'SL-D'!$A$5:$F$68,3)))</f>
        <v>0</v>
      </c>
      <c r="D19" s="82">
        <f>IF($B19="","",(VLOOKUP($B19,'SL-D'!$A$5:$F$68,4)))</f>
        <v>0</v>
      </c>
      <c r="E19" s="81">
        <f>IF($B19="","",(VLOOKUP($B19,'SL-D'!$A$5:$F$68,5)))</f>
        <v>0</v>
      </c>
      <c r="F19" s="83">
        <f>IF($B19="","",(VLOOKUP($B19,'SL-D'!$A$5:$F$68,6)))</f>
        <v>0</v>
      </c>
      <c r="G19" s="105">
        <v>19</v>
      </c>
      <c r="H19" s="81" t="str">
        <f>IF($G19="","",(VLOOKUP($G19,'SL-D'!$A$5:$F$68,3)))</f>
        <v>Pachman Jiří</v>
      </c>
      <c r="I19" s="82">
        <f>IF($G19="","",(VLOOKUP($G19,'SL-D'!$A$5:$F$68,4)))</f>
        <v>0</v>
      </c>
      <c r="J19" s="81" t="str">
        <f>IF($G19="","",(VLOOKUP($G19,'SL-D'!$A$5:$F$68,5)))</f>
        <v>Sokol Buštěhrad</v>
      </c>
      <c r="K19" s="83">
        <f>IF($G19="","",(VLOOKUP($G19,'SL-D'!$A$5:$F$68,6)))</f>
        <v>172.5</v>
      </c>
      <c r="L19" s="83"/>
    </row>
    <row r="20" spans="1:12" ht="13.5" customHeight="1">
      <c r="A20" s="109">
        <v>16</v>
      </c>
      <c r="B20" s="105">
        <v>33</v>
      </c>
      <c r="C20" s="81">
        <f>IF($B20="","",(VLOOKUP($B20,'SL-D'!$A$5:$F$68,3)))</f>
        <v>0</v>
      </c>
      <c r="D20" s="82">
        <f>IF($B20="","",(VLOOKUP($B20,'SL-D'!$A$5:$F$68,4)))</f>
        <v>0</v>
      </c>
      <c r="E20" s="81">
        <f>IF($B20="","",(VLOOKUP($B20,'SL-D'!$A$5:$F$68,5)))</f>
        <v>0</v>
      </c>
      <c r="F20" s="83">
        <f>IF($B20="","",(VLOOKUP($B20,'SL-D'!$A$5:$F$68,6)))</f>
        <v>0</v>
      </c>
      <c r="G20" s="105">
        <v>34</v>
      </c>
      <c r="H20" s="81">
        <f>IF($G20="","",(VLOOKUP($G20,'SL-D'!$A$5:$F$68,3)))</f>
        <v>0</v>
      </c>
      <c r="I20" s="82">
        <f>IF($G20="","",(VLOOKUP($G20,'SL-D'!$A$5:$F$68,4)))</f>
        <v>0</v>
      </c>
      <c r="J20" s="81">
        <f>IF($G20="","",(VLOOKUP($G20,'SL-D'!$A$5:$F$68,5)))</f>
        <v>0</v>
      </c>
      <c r="K20" s="83">
        <f>IF($G20="","",(VLOOKUP($G20,'SL-D'!$A$5:$F$68,6)))</f>
        <v>0</v>
      </c>
      <c r="L20" s="83"/>
    </row>
    <row r="21" spans="1:12" ht="13.5" customHeight="1">
      <c r="A21" s="109">
        <v>17</v>
      </c>
      <c r="B21" s="105">
        <v>15</v>
      </c>
      <c r="C21" s="81" t="str">
        <f>IF($B21="","",(VLOOKUP($B21,'SL-D'!$A$5:$F$68,3)))</f>
        <v>Burgr Martin</v>
      </c>
      <c r="D21" s="82">
        <f>IF($B21="","",(VLOOKUP($B21,'SL-D'!$A$5:$F$68,4)))</f>
        <v>0</v>
      </c>
      <c r="E21" s="81" t="str">
        <f>IF($B21="","",(VLOOKUP($B21,'SL-D'!$A$5:$F$68,5)))</f>
        <v>TJ Sport Kladno</v>
      </c>
      <c r="F21" s="83" t="str">
        <f>IF($B21="","",(VLOOKUP($B21,'SL-D'!$A$5:$F$68,6)))</f>
        <v>141-172</v>
      </c>
      <c r="G21" s="105">
        <v>20</v>
      </c>
      <c r="H21" s="81" t="str">
        <f>IF($G21="","",(VLOOKUP($G21,'SL-D'!$A$5:$F$68,3)))</f>
        <v>Krous Martin</v>
      </c>
      <c r="I21" s="82">
        <f>IF($G21="","",(VLOOKUP($G21,'SL-D'!$A$5:$F$68,4)))</f>
        <v>0</v>
      </c>
      <c r="J21" s="81" t="str">
        <f>IF($G21="","",(VLOOKUP($G21,'SL-D'!$A$5:$F$68,5)))</f>
        <v>Sokol Unhošť</v>
      </c>
      <c r="K21" s="83">
        <f>IF($G21="","",(VLOOKUP($G21,'SL-D'!$A$5:$F$68,6)))</f>
        <v>0</v>
      </c>
      <c r="L21" s="83"/>
    </row>
    <row r="22" spans="1:12" ht="13.5" customHeight="1">
      <c r="A22" s="109">
        <v>18</v>
      </c>
      <c r="B22" s="105">
        <v>35</v>
      </c>
      <c r="C22" s="81">
        <f>IF($B22="","",(VLOOKUP($B22,'SL-D'!$A$5:$F$68,3)))</f>
        <v>0</v>
      </c>
      <c r="D22" s="82">
        <f>IF($B22="","",(VLOOKUP($B22,'SL-D'!$A$5:$F$68,4)))</f>
        <v>0</v>
      </c>
      <c r="E22" s="81">
        <f>IF($B22="","",(VLOOKUP($B22,'SL-D'!$A$5:$F$68,5)))</f>
        <v>0</v>
      </c>
      <c r="F22" s="83">
        <f>IF($B22="","",(VLOOKUP($B22,'SL-D'!$A$5:$F$68,6)))</f>
        <v>0</v>
      </c>
      <c r="G22" s="105">
        <v>35</v>
      </c>
      <c r="H22" s="81">
        <f>IF($G22="","",(VLOOKUP($G22,'SL-D'!$A$5:$F$68,3)))</f>
        <v>0</v>
      </c>
      <c r="I22" s="82">
        <f>IF($G22="","",(VLOOKUP($G22,'SL-D'!$A$5:$F$68,4)))</f>
        <v>0</v>
      </c>
      <c r="J22" s="81">
        <f>IF($G22="","",(VLOOKUP($G22,'SL-D'!$A$5:$F$68,5)))</f>
        <v>0</v>
      </c>
      <c r="K22" s="83">
        <f>IF($G22="","",(VLOOKUP($G22,'SL-D'!$A$5:$F$68,6)))</f>
        <v>0</v>
      </c>
      <c r="L22" s="83"/>
    </row>
    <row r="23" spans="1:12" ht="13.5" customHeight="1">
      <c r="A23" s="109">
        <v>19</v>
      </c>
      <c r="B23" s="105"/>
      <c r="C23" s="81">
        <f>IF($B23="","",(VLOOKUP($B23,'SL-D'!$A$5:$F$68,3)))</f>
      </c>
      <c r="D23" s="82">
        <f>IF($B23="","",(VLOOKUP($B23,'SL-D'!$A$5:$F$68,4)))</f>
      </c>
      <c r="E23" s="81">
        <f>IF($B23="","",(VLOOKUP($B23,'SL-D'!$A$5:$F$68,5)))</f>
      </c>
      <c r="F23" s="83">
        <f>IF($B23="","",(VLOOKUP($B23,'SL-D'!$A$5:$F$68,6)))</f>
      </c>
      <c r="G23" s="105"/>
      <c r="H23" s="81">
        <f>IF($G23="","",(VLOOKUP($G23,'SL-D'!$A$5:$F$68,3)))</f>
      </c>
      <c r="I23" s="82">
        <f>IF($G23="","",(VLOOKUP($G23,'SL-D'!$A$5:$F$68,4)))</f>
      </c>
      <c r="J23" s="81">
        <f>IF($G23="","",(VLOOKUP($G23,'SL-D'!$A$5:$F$68,5)))</f>
      </c>
      <c r="K23" s="83">
        <f>IF($G23="","",(VLOOKUP($G23,'SL-D'!$A$5:$F$68,6)))</f>
      </c>
      <c r="L23" s="83"/>
    </row>
    <row r="24" spans="1:12" ht="13.5" customHeight="1">
      <c r="A24" s="109">
        <v>20</v>
      </c>
      <c r="B24" s="105"/>
      <c r="C24" s="81">
        <f>IF($B24="","",(VLOOKUP($B24,'SL-D'!$A$5:$F$68,3)))</f>
      </c>
      <c r="D24" s="82">
        <f>IF($B24="","",(VLOOKUP($B24,'SL-D'!$A$5:$F$68,4)))</f>
      </c>
      <c r="E24" s="81">
        <f>IF($B24="","",(VLOOKUP($B24,'SL-D'!$A$5:$F$68,5)))</f>
      </c>
      <c r="F24" s="83">
        <f>IF($B24="","",(VLOOKUP($B24,'SL-D'!$A$5:$F$68,6)))</f>
      </c>
      <c r="G24" s="105"/>
      <c r="H24" s="81">
        <f>IF($G24="","",(VLOOKUP($G24,'SL-D'!$A$5:$F$68,3)))</f>
      </c>
      <c r="I24" s="82">
        <f>IF($G24="","",(VLOOKUP($G24,'SL-D'!$A$5:$F$68,4)))</f>
      </c>
      <c r="J24" s="81">
        <f>IF($G24="","",(VLOOKUP($G24,'SL-D'!$A$5:$F$68,5)))</f>
      </c>
      <c r="K24" s="83">
        <f>IF($G24="","",(VLOOKUP($G24,'SL-D'!$A$5:$F$68,6)))</f>
      </c>
      <c r="L24" s="83"/>
    </row>
    <row r="25" spans="1:12" ht="13.5" customHeight="1">
      <c r="A25" s="109">
        <v>21</v>
      </c>
      <c r="B25" s="105"/>
      <c r="C25" s="81">
        <f>IF($B25="","",(VLOOKUP($B25,'SL-D'!$A$5:$F$68,3)))</f>
      </c>
      <c r="D25" s="82">
        <f>IF($B25="","",(VLOOKUP($B25,'SL-D'!$A$5:$F$68,4)))</f>
      </c>
      <c r="E25" s="81">
        <f>IF($B25="","",(VLOOKUP($B25,'SL-D'!$A$5:$F$68,5)))</f>
      </c>
      <c r="F25" s="83">
        <f>IF($B25="","",(VLOOKUP($B25,'SL-D'!$A$5:$F$68,6)))</f>
      </c>
      <c r="G25" s="105"/>
      <c r="H25" s="81">
        <f>IF($G25="","",(VLOOKUP($G25,'SL-D'!$A$5:$F$68,3)))</f>
      </c>
      <c r="I25" s="82">
        <f>IF($G25="","",(VLOOKUP($G25,'SL-D'!$A$5:$F$68,4)))</f>
      </c>
      <c r="J25" s="81">
        <f>IF($G25="","",(VLOOKUP($G25,'SL-D'!$A$5:$F$68,5)))</f>
      </c>
      <c r="K25" s="83">
        <f>IF($G25="","",(VLOOKUP($G25,'SL-D'!$A$5:$F$68,6)))</f>
      </c>
      <c r="L25" s="83"/>
    </row>
    <row r="26" spans="1:12" ht="13.5" customHeight="1">
      <c r="A26" s="109">
        <v>22</v>
      </c>
      <c r="B26" s="105"/>
      <c r="C26" s="81">
        <f>IF($B26="","",(VLOOKUP($B26,'SL-D'!$A$5:$F$68,3)))</f>
      </c>
      <c r="D26" s="82">
        <f>IF($B26="","",(VLOOKUP($B26,'SL-D'!$A$5:$F$68,4)))</f>
      </c>
      <c r="E26" s="81">
        <f>IF($B26="","",(VLOOKUP($B26,'SL-D'!$A$5:$F$68,5)))</f>
      </c>
      <c r="F26" s="83">
        <f>IF($B26="","",(VLOOKUP($B26,'SL-D'!$A$5:$F$68,6)))</f>
      </c>
      <c r="G26" s="105"/>
      <c r="H26" s="81">
        <f>IF($G26="","",(VLOOKUP($G26,'SL-D'!$A$5:$F$68,3)))</f>
      </c>
      <c r="I26" s="82">
        <f>IF($G26="","",(VLOOKUP($G26,'SL-D'!$A$5:$F$68,4)))</f>
      </c>
      <c r="J26" s="81">
        <f>IF($G26="","",(VLOOKUP($G26,'SL-D'!$A$5:$F$68,5)))</f>
      </c>
      <c r="K26" s="83">
        <f>IF($G26="","",(VLOOKUP($G26,'SL-D'!$A$5:$F$68,6)))</f>
      </c>
      <c r="L26" s="83"/>
    </row>
    <row r="27" spans="1:12" ht="13.5" customHeight="1">
      <c r="A27" s="109">
        <v>23</v>
      </c>
      <c r="B27" s="105"/>
      <c r="C27" s="81">
        <f>IF($B27="","",(VLOOKUP($B27,'SL-D'!$A$5:$F$68,3)))</f>
      </c>
      <c r="D27" s="82">
        <f>IF($B27="","",(VLOOKUP($B27,'SL-D'!$A$5:$F$68,4)))</f>
      </c>
      <c r="E27" s="81">
        <f>IF($B27="","",(VLOOKUP($B27,'SL-D'!$A$5:$F$68,5)))</f>
      </c>
      <c r="F27" s="83">
        <f>IF($B27="","",(VLOOKUP($B27,'SL-D'!$A$5:$F$68,6)))</f>
      </c>
      <c r="G27" s="105"/>
      <c r="H27" s="81">
        <f>IF($G27="","",(VLOOKUP($G27,'SL-D'!$A$5:$F$68,3)))</f>
      </c>
      <c r="I27" s="82">
        <f>IF($G27="","",(VLOOKUP($G27,'SL-D'!$A$5:$F$68,4)))</f>
      </c>
      <c r="J27" s="81">
        <f>IF($G27="","",(VLOOKUP($G27,'SL-D'!$A$5:$F$68,5)))</f>
      </c>
      <c r="K27" s="83">
        <f>IF($G27="","",(VLOOKUP($G27,'SL-D'!$A$5:$F$68,6)))</f>
      </c>
      <c r="L27" s="83"/>
    </row>
    <row r="28" spans="1:12" ht="13.5" customHeight="1">
      <c r="A28" s="109">
        <v>24</v>
      </c>
      <c r="B28" s="105"/>
      <c r="C28" s="81">
        <f>IF($B28="","",(VLOOKUP($B28,'SL-D'!$A$5:$F$68,3)))</f>
      </c>
      <c r="D28" s="82">
        <f>IF($B28="","",(VLOOKUP($B28,'SL-D'!$A$5:$F$68,4)))</f>
      </c>
      <c r="E28" s="81">
        <f>IF($B28="","",(VLOOKUP($B28,'SL-D'!$A$5:$F$68,5)))</f>
      </c>
      <c r="F28" s="83">
        <f>IF($B28="","",(VLOOKUP($B28,'SL-D'!$A$5:$F$68,6)))</f>
      </c>
      <c r="G28" s="105"/>
      <c r="H28" s="81">
        <f>IF($G28="","",(VLOOKUP($G28,'SL-D'!$A$5:$F$68,3)))</f>
      </c>
      <c r="I28" s="82">
        <f>IF($G28="","",(VLOOKUP($G28,'SL-D'!$A$5:$F$68,4)))</f>
      </c>
      <c r="J28" s="81">
        <f>IF($G28="","",(VLOOKUP($G28,'SL-D'!$A$5:$F$68,5)))</f>
      </c>
      <c r="K28" s="83">
        <f>IF($G28="","",(VLOOKUP($G28,'SL-D'!$A$5:$F$68,6)))</f>
      </c>
      <c r="L28" s="83"/>
    </row>
    <row r="29" spans="1:12" ht="13.5" customHeight="1">
      <c r="A29" s="109">
        <v>25</v>
      </c>
      <c r="B29" s="105"/>
      <c r="C29" s="81">
        <f>IF($B29="","",(VLOOKUP($B29,'SL-D'!$A$5:$F$68,3)))</f>
      </c>
      <c r="D29" s="82">
        <f>IF($B29="","",(VLOOKUP($B29,'SL-D'!$A$5:$F$68,4)))</f>
      </c>
      <c r="E29" s="81">
        <f>IF($B29="","",(VLOOKUP($B29,'SL-D'!$A$5:$F$68,5)))</f>
      </c>
      <c r="F29" s="83">
        <f>IF($B29="","",(VLOOKUP($B29,'SL-D'!$A$5:$F$68,6)))</f>
      </c>
      <c r="G29" s="105"/>
      <c r="H29" s="81">
        <f>IF($G29="","",(VLOOKUP($G29,'SL-D'!$A$5:$F$68,3)))</f>
      </c>
      <c r="I29" s="82">
        <f>IF($G29="","",(VLOOKUP($G29,'SL-D'!$A$5:$F$68,4)))</f>
      </c>
      <c r="J29" s="81">
        <f>IF($G29="","",(VLOOKUP($G29,'SL-D'!$A$5:$F$68,5)))</f>
      </c>
      <c r="K29" s="83">
        <f>IF($G29="","",(VLOOKUP($G29,'SL-D'!$A$5:$F$68,6)))</f>
      </c>
      <c r="L29" s="83"/>
    </row>
    <row r="30" spans="1:12" ht="13.5" customHeight="1">
      <c r="A30" s="109">
        <v>26</v>
      </c>
      <c r="B30" s="105"/>
      <c r="C30" s="81">
        <f>IF($B30="","",(VLOOKUP($B30,'SL-D'!$A$5:$F$68,3)))</f>
      </c>
      <c r="D30" s="82">
        <f>IF($B30="","",(VLOOKUP($B30,'SL-D'!$A$5:$F$68,4)))</f>
      </c>
      <c r="E30" s="81">
        <f>IF($B30="","",(VLOOKUP($B30,'SL-D'!$A$5:$F$68,5)))</f>
      </c>
      <c r="F30" s="83">
        <f>IF($B30="","",(VLOOKUP($B30,'SL-D'!$A$5:$F$68,6)))</f>
      </c>
      <c r="G30" s="105"/>
      <c r="H30" s="81">
        <f>IF($G30="","",(VLOOKUP($G30,'SL-D'!$A$5:$F$68,3)))</f>
      </c>
      <c r="I30" s="82">
        <f>IF($G30="","",(VLOOKUP($G30,'SL-D'!$A$5:$F$68,4)))</f>
      </c>
      <c r="J30" s="81">
        <f>IF($G30="","",(VLOOKUP($G30,'SL-D'!$A$5:$F$68,5)))</f>
      </c>
      <c r="K30" s="83">
        <f>IF($G30="","",(VLOOKUP($G30,'SL-D'!$A$5:$F$68,6)))</f>
      </c>
      <c r="L30" s="83"/>
    </row>
    <row r="31" spans="1:12" ht="13.5" customHeight="1">
      <c r="A31" s="109">
        <v>27</v>
      </c>
      <c r="B31" s="105"/>
      <c r="C31" s="81">
        <f>IF($B31="","",(VLOOKUP($B31,'SL-D'!$A$5:$F$68,3)))</f>
      </c>
      <c r="D31" s="82">
        <f>IF($B31="","",(VLOOKUP($B31,'SL-D'!$A$5:$F$68,4)))</f>
      </c>
      <c r="E31" s="81">
        <f>IF($B31="","",(VLOOKUP($B31,'SL-D'!$A$5:$F$68,5)))</f>
      </c>
      <c r="F31" s="83">
        <f>IF($B31="","",(VLOOKUP($B31,'SL-D'!$A$5:$F$68,6)))</f>
      </c>
      <c r="G31" s="105"/>
      <c r="H31" s="81">
        <f>IF($G31="","",(VLOOKUP($G31,'SL-D'!$A$5:$F$68,3)))</f>
      </c>
      <c r="I31" s="82">
        <f>IF($G31="","",(VLOOKUP($G31,'SL-D'!$A$5:$F$68,4)))</f>
      </c>
      <c r="J31" s="81">
        <f>IF($G31="","",(VLOOKUP($G31,'SL-D'!$A$5:$F$68,5)))</f>
      </c>
      <c r="K31" s="83">
        <f>IF($G31="","",(VLOOKUP($G31,'SL-D'!$A$5:$F$68,6)))</f>
      </c>
      <c r="L31" s="83"/>
    </row>
    <row r="32" spans="1:12" ht="13.5" customHeight="1">
      <c r="A32" s="109">
        <v>28</v>
      </c>
      <c r="B32" s="105"/>
      <c r="C32" s="81">
        <f>IF($B32="","",(VLOOKUP($B32,'SL-D'!$A$5:$F$68,3)))</f>
      </c>
      <c r="D32" s="82">
        <f>IF($B32="","",(VLOOKUP($B32,'SL-D'!$A$5:$F$68,4)))</f>
      </c>
      <c r="E32" s="81">
        <f>IF($B32="","",(VLOOKUP($B32,'SL-D'!$A$5:$F$68,5)))</f>
      </c>
      <c r="F32" s="83">
        <f>IF($B32="","",(VLOOKUP($B32,'SL-D'!$A$5:$F$68,6)))</f>
      </c>
      <c r="G32" s="105"/>
      <c r="H32" s="81">
        <f>IF($G32="","",(VLOOKUP($G32,'SL-D'!$A$5:$F$68,3)))</f>
      </c>
      <c r="I32" s="82">
        <f>IF($G32="","",(VLOOKUP($G32,'SL-D'!$A$5:$F$68,4)))</f>
      </c>
      <c r="J32" s="81">
        <f>IF($G32="","",(VLOOKUP($G32,'SL-D'!$A$5:$F$68,5)))</f>
      </c>
      <c r="K32" s="83">
        <f>IF($G32="","",(VLOOKUP($G32,'SL-D'!$A$5:$F$68,6)))</f>
      </c>
      <c r="L32" s="83"/>
    </row>
    <row r="33" spans="1:12" ht="13.5" customHeight="1">
      <c r="A33" s="109">
        <v>29</v>
      </c>
      <c r="B33" s="105"/>
      <c r="C33" s="81">
        <f>IF($B33="","",(VLOOKUP($B33,'SL-D'!$A$5:$F$68,3)))</f>
      </c>
      <c r="D33" s="82">
        <f>IF($B33="","",(VLOOKUP($B33,'SL-D'!$A$5:$F$68,4)))</f>
      </c>
      <c r="E33" s="81">
        <f>IF($B33="","",(VLOOKUP($B33,'SL-D'!$A$5:$F$68,5)))</f>
      </c>
      <c r="F33" s="83">
        <f>IF($B33="","",(VLOOKUP($B33,'SL-D'!$A$5:$F$68,6)))</f>
      </c>
      <c r="G33" s="105"/>
      <c r="H33" s="81">
        <f>IF($G33="","",(VLOOKUP($G33,'SL-D'!$A$5:$F$68,3)))</f>
      </c>
      <c r="I33" s="82">
        <f>IF($G33="","",(VLOOKUP($G33,'SL-D'!$A$5:$F$68,4)))</f>
      </c>
      <c r="J33" s="81">
        <f>IF($G33="","",(VLOOKUP($G33,'SL-D'!$A$5:$F$68,5)))</f>
      </c>
      <c r="K33" s="83">
        <f>IF($G33="","",(VLOOKUP($G33,'SL-D'!$A$5:$F$68,6)))</f>
      </c>
      <c r="L33" s="83"/>
    </row>
    <row r="34" spans="1:12" ht="13.5" customHeight="1">
      <c r="A34" s="109">
        <v>30</v>
      </c>
      <c r="B34" s="105"/>
      <c r="C34" s="81">
        <f>IF($B34="","",(VLOOKUP($B34,'SL-D'!$A$5:$F$68,3)))</f>
      </c>
      <c r="D34" s="82">
        <f>IF($B34="","",(VLOOKUP($B34,'SL-D'!$A$5:$F$68,4)))</f>
      </c>
      <c r="E34" s="81">
        <f>IF($B34="","",(VLOOKUP($B34,'SL-D'!$A$5:$F$68,5)))</f>
      </c>
      <c r="F34" s="83">
        <f>IF($B34="","",(VLOOKUP($B34,'SL-D'!$A$5:$F$68,6)))</f>
      </c>
      <c r="G34" s="105"/>
      <c r="H34" s="81">
        <f>IF($G34="","",(VLOOKUP($G34,'SL-D'!$A$5:$F$68,3)))</f>
      </c>
      <c r="I34" s="82">
        <f>IF($G34="","",(VLOOKUP($G34,'SL-D'!$A$5:$F$68,4)))</f>
      </c>
      <c r="J34" s="81">
        <f>IF($G34="","",(VLOOKUP($G34,'SL-D'!$A$5:$F$68,5)))</f>
      </c>
      <c r="K34" s="83">
        <f>IF($G34="","",(VLOOKUP($G34,'SL-D'!$A$5:$F$68,6)))</f>
      </c>
      <c r="L34" s="83"/>
    </row>
    <row r="35" spans="1:12" ht="13.5" customHeight="1">
      <c r="A35" s="109">
        <v>31</v>
      </c>
      <c r="B35" s="105"/>
      <c r="C35" s="81">
        <f>IF($B35="","",(VLOOKUP($B35,'SL-D'!$A$5:$F$68,3)))</f>
      </c>
      <c r="D35" s="82">
        <f>IF($B35="","",(VLOOKUP($B35,'SL-D'!$A$5:$F$68,4)))</f>
      </c>
      <c r="E35" s="81">
        <f>IF($B35="","",(VLOOKUP($B35,'SL-D'!$A$5:$F$68,5)))</f>
      </c>
      <c r="F35" s="83">
        <f>IF($B35="","",(VLOOKUP($B35,'SL-D'!$A$5:$F$68,6)))</f>
      </c>
      <c r="G35" s="105"/>
      <c r="H35" s="81">
        <f>IF($G35="","",(VLOOKUP($G35,'SL-D'!$A$5:$F$68,3)))</f>
      </c>
      <c r="I35" s="82">
        <f>IF($G35="","",(VLOOKUP($G35,'SL-D'!$A$5:$F$68,4)))</f>
      </c>
      <c r="J35" s="81">
        <f>IF($G35="","",(VLOOKUP($G35,'SL-D'!$A$5:$F$68,5)))</f>
      </c>
      <c r="K35" s="83">
        <f>IF($G35="","",(VLOOKUP($G35,'SL-D'!$A$5:$F$68,6)))</f>
      </c>
      <c r="L35" s="83"/>
    </row>
    <row r="36" spans="1:12" ht="13.5" customHeight="1">
      <c r="A36" s="111">
        <v>32</v>
      </c>
      <c r="B36" s="106"/>
      <c r="C36" s="84">
        <f>IF($B36="","",(VLOOKUP($B36,'SL-D'!$A$5:$F$68,3)))</f>
      </c>
      <c r="D36" s="85">
        <f>IF($B36="","",(VLOOKUP($B36,'SL-D'!$A$5:$F$68,4)))</f>
      </c>
      <c r="E36" s="84">
        <f>IF($B36="","",(VLOOKUP($B36,'SL-D'!$A$5:$F$68,5)))</f>
      </c>
      <c r="F36" s="86">
        <f>IF($B36="","",(VLOOKUP($B36,'SL-D'!$A$5:$F$68,6)))</f>
      </c>
      <c r="G36" s="106"/>
      <c r="H36" s="84">
        <f>IF($G36="","",(VLOOKUP($G36,'SL-D'!$A$5:$F$68,3)))</f>
      </c>
      <c r="I36" s="85">
        <f>IF($G36="","",(VLOOKUP($G36,'SL-D'!$A$5:$F$68,4)))</f>
      </c>
      <c r="J36" s="84">
        <f>IF($G36="","",(VLOOKUP($G36,'SL-D'!$A$5:$F$68,5)))</f>
      </c>
      <c r="K36" s="86">
        <f>IF($G36="","",(VLOOKUP($G36,'SL-D'!$A$5:$F$68,6)))</f>
      </c>
      <c r="L36" s="86"/>
    </row>
  </sheetData>
  <sheetProtection/>
  <mergeCells count="1">
    <mergeCell ref="K1:L1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4" customWidth="1"/>
    <col min="2" max="10" width="37.75390625" style="23" customWidth="1"/>
    <col min="11" max="11" width="3.75390625" style="4" customWidth="1"/>
    <col min="12" max="16384" width="9.125" style="23" customWidth="1"/>
  </cols>
  <sheetData>
    <row r="1" spans="1:11" s="13" customFormat="1" ht="13.5" customHeight="1">
      <c r="A1" s="13" t="str">
        <f>'SL-D'!$A$1</f>
        <v>Regionální  svaz stolního tenisu</v>
      </c>
      <c r="J1" s="156">
        <f>'SL-D'!$F$1</f>
        <v>41237</v>
      </c>
      <c r="K1" s="156"/>
    </row>
    <row r="2" spans="1:11" s="13" customFormat="1" ht="13.5" customHeight="1">
      <c r="A2" s="13" t="str">
        <f>'SL-D'!$A$2</f>
        <v>Regionální přebor 2012</v>
      </c>
      <c r="K2" s="99" t="str">
        <f>'SL-D'!$F$2</f>
        <v>Regionální soutěže</v>
      </c>
    </row>
    <row r="3" spans="1:11" s="13" customFormat="1" ht="13.5" customHeight="1">
      <c r="A3" s="13" t="str">
        <f>'SL-D'!$A$3</f>
        <v>TJ Sport Kladno</v>
      </c>
      <c r="K3" s="9" t="s">
        <v>56</v>
      </c>
    </row>
    <row r="4" ht="18.75" customHeight="1"/>
    <row r="5" spans="1:10" ht="18.75" customHeight="1">
      <c r="A5" s="135">
        <v>33</v>
      </c>
      <c r="B5" s="6">
        <f>IF('P-32-KV (A)'!E6="","",IF('P-32-KV (A)'!E6='P-32-KV (A)'!C5,'P-32-KV (A)'!C7,'P-32-KV (A)'!C5))</f>
      </c>
      <c r="C5" s="40"/>
      <c r="D5" s="40"/>
      <c r="E5" s="40"/>
      <c r="F5" s="40"/>
      <c r="G5" s="40"/>
      <c r="H5" s="40"/>
      <c r="I5" s="40"/>
      <c r="J5" s="40"/>
    </row>
    <row r="6" spans="2:10" ht="18.75" customHeight="1">
      <c r="B6" s="75"/>
      <c r="C6" s="139"/>
      <c r="D6" s="140"/>
      <c r="E6" s="140"/>
      <c r="F6" s="140"/>
      <c r="G6" s="140"/>
      <c r="H6" s="140"/>
      <c r="I6" s="140"/>
      <c r="J6" s="140"/>
    </row>
    <row r="7" spans="1:10" ht="18.75" customHeight="1">
      <c r="A7" s="135">
        <v>34</v>
      </c>
      <c r="B7" s="73">
        <f>IF('P-32-KV (A)'!E10="","",IF('P-32-KV (A)'!E10='P-32-KV (A)'!C9,'P-32-KV (A)'!C11,'P-32-KV (A)'!C9))</f>
      </c>
      <c r="C7" s="141"/>
      <c r="D7" s="140"/>
      <c r="E7" s="140"/>
      <c r="F7" s="140"/>
      <c r="G7" s="140"/>
      <c r="H7" s="140"/>
      <c r="I7" s="140"/>
      <c r="J7" s="140"/>
    </row>
    <row r="8" spans="3:10" ht="18.75" customHeight="1">
      <c r="C8" s="142"/>
      <c r="D8" s="139"/>
      <c r="E8" s="140"/>
      <c r="F8" s="140"/>
      <c r="G8" s="140"/>
      <c r="H8" s="140"/>
      <c r="I8" s="140"/>
      <c r="J8" s="140"/>
    </row>
    <row r="9" spans="1:10" ht="18.75" customHeight="1">
      <c r="A9" s="135">
        <v>56</v>
      </c>
      <c r="B9" s="144">
        <f>IF('P-32-KV (A)'!G64="","",IF('P-32-KV (A)'!G64='P-32-KV (A)'!E62,'P-32-KV (A)'!E66,'P-32-KV (A)'!E62))</f>
      </c>
      <c r="C9" s="143">
        <f>B9</f>
      </c>
      <c r="D9" s="141"/>
      <c r="E9" s="140"/>
      <c r="F9" s="140"/>
      <c r="G9" s="140"/>
      <c r="H9" s="140"/>
      <c r="I9" s="140"/>
      <c r="J9" s="140"/>
    </row>
    <row r="10" spans="2:10" ht="18.75" customHeight="1">
      <c r="B10" s="41"/>
      <c r="C10" s="140"/>
      <c r="D10" s="142"/>
      <c r="E10" s="140"/>
      <c r="F10" s="140"/>
      <c r="G10" s="140"/>
      <c r="H10" s="140"/>
      <c r="I10" s="140"/>
      <c r="J10" s="140"/>
    </row>
    <row r="11" spans="1:10" ht="18.75" customHeight="1">
      <c r="A11" s="135">
        <v>35</v>
      </c>
      <c r="B11" s="6">
        <f>IF('P-32-KV (A)'!E14="","",IF('P-32-KV (A)'!E14='P-32-KV (A)'!C13,'P-32-KV (A)'!C15,'P-32-KV (A)'!C13))</f>
      </c>
      <c r="C11" s="140"/>
      <c r="D11" s="142"/>
      <c r="E11" s="139"/>
      <c r="F11" s="140"/>
      <c r="G11" s="140"/>
      <c r="H11" s="140"/>
      <c r="I11" s="140"/>
      <c r="J11" s="140"/>
    </row>
    <row r="12" spans="2:10" ht="18.75" customHeight="1">
      <c r="B12" s="75"/>
      <c r="C12" s="139"/>
      <c r="D12" s="142"/>
      <c r="E12" s="141"/>
      <c r="F12" s="140"/>
      <c r="G12" s="140"/>
      <c r="H12" s="140"/>
      <c r="I12" s="140"/>
      <c r="J12" s="140"/>
    </row>
    <row r="13" spans="1:10" ht="18.75" customHeight="1">
      <c r="A13" s="135">
        <v>36</v>
      </c>
      <c r="B13" s="73">
        <f>IF('P-32-KV (A)'!E18="","",IF('P-32-KV (A)'!E18='P-32-KV (A)'!C17,'P-32-KV (A)'!C19,'P-32-KV (A)'!C17))</f>
      </c>
      <c r="C13" s="141"/>
      <c r="D13" s="142"/>
      <c r="E13" s="142"/>
      <c r="F13" s="140"/>
      <c r="G13" s="140"/>
      <c r="H13" s="140"/>
      <c r="I13" s="140"/>
      <c r="J13" s="140"/>
    </row>
    <row r="14" spans="2:10" ht="18.75" customHeight="1">
      <c r="B14" s="41"/>
      <c r="C14" s="142"/>
      <c r="D14" s="143"/>
      <c r="E14" s="142"/>
      <c r="F14" s="139"/>
      <c r="G14" s="140"/>
      <c r="H14" s="140"/>
      <c r="I14" s="140"/>
      <c r="J14" s="140"/>
    </row>
    <row r="15" spans="1:10" ht="18.75" customHeight="1">
      <c r="A15" s="135">
        <v>55</v>
      </c>
      <c r="B15" s="144">
        <f>IF('P-32-KV (A)'!G56="","",IF('P-32-KV (A)'!G56='P-32-KV (A)'!E54,'P-32-KV (A)'!E58,'P-32-KV (A)'!E54))</f>
      </c>
      <c r="C15" s="143">
        <f>B15</f>
      </c>
      <c r="D15" s="140"/>
      <c r="E15" s="142"/>
      <c r="F15" s="141"/>
      <c r="G15" s="140"/>
      <c r="H15" s="140"/>
      <c r="I15" s="140"/>
      <c r="J15" s="140"/>
    </row>
    <row r="16" spans="3:10" ht="18.75" customHeight="1">
      <c r="C16" s="140"/>
      <c r="D16" s="140"/>
      <c r="E16" s="142"/>
      <c r="F16" s="142"/>
      <c r="G16" s="140"/>
      <c r="H16" s="140"/>
      <c r="I16" s="140"/>
      <c r="J16" s="140"/>
    </row>
    <row r="17" spans="1:10" ht="18.75" customHeight="1">
      <c r="A17" s="135">
        <v>57</v>
      </c>
      <c r="B17" s="144">
        <f>IF('P-32-KV (A)'!I12="","",IF('P-32-KV (A)'!I12='P-32-KV (A)'!G8,'P-32-KV (A)'!G16,'P-32-KV (A)'!G8))</f>
      </c>
      <c r="C17" s="139"/>
      <c r="D17" s="139"/>
      <c r="E17" s="143">
        <f>B17</f>
      </c>
      <c r="F17" s="142"/>
      <c r="G17" s="140"/>
      <c r="H17" s="140"/>
      <c r="I17" s="140"/>
      <c r="J17" s="140"/>
    </row>
    <row r="18" spans="2:10" ht="18.75" customHeight="1">
      <c r="B18" s="41"/>
      <c r="C18" s="140"/>
      <c r="D18" s="140"/>
      <c r="E18" s="140"/>
      <c r="F18" s="142"/>
      <c r="G18" s="140"/>
      <c r="H18" s="140"/>
      <c r="I18" s="140"/>
      <c r="J18" s="140"/>
    </row>
    <row r="19" spans="1:10" ht="18.75" customHeight="1">
      <c r="A19" s="135">
        <v>37</v>
      </c>
      <c r="B19" s="6">
        <f>IF('P-32-KV (A)'!E22="","",IF('P-32-KV (A)'!E22='P-32-KV (A)'!C21,'P-32-KV (A)'!C23,'P-32-KV (A)'!C21))</f>
      </c>
      <c r="C19" s="140"/>
      <c r="D19" s="140"/>
      <c r="E19" s="140"/>
      <c r="F19" s="142"/>
      <c r="G19" s="140"/>
      <c r="H19" s="140"/>
      <c r="I19" s="140"/>
      <c r="J19" s="140"/>
    </row>
    <row r="20" spans="2:10" ht="18.75" customHeight="1">
      <c r="B20" s="75"/>
      <c r="C20" s="139"/>
      <c r="D20" s="140"/>
      <c r="E20" s="140"/>
      <c r="F20" s="142"/>
      <c r="G20" s="140"/>
      <c r="H20" s="140"/>
      <c r="I20" s="140"/>
      <c r="J20" s="140"/>
    </row>
    <row r="21" spans="1:10" ht="18.75" customHeight="1">
      <c r="A21" s="135">
        <v>38</v>
      </c>
      <c r="B21" s="73">
        <f>IF('P-32-KV (A)'!E26="","",IF('P-32-KV (A)'!E26='P-32-KV (A)'!C25,'P-32-KV (A)'!C27,'P-32-KV (A)'!C25))</f>
      </c>
      <c r="C21" s="141"/>
      <c r="D21" s="140"/>
      <c r="E21" s="140"/>
      <c r="F21" s="142"/>
      <c r="G21" s="139"/>
      <c r="H21" s="140"/>
      <c r="I21" s="140"/>
      <c r="J21" s="140"/>
    </row>
    <row r="22" spans="2:10" ht="18.75" customHeight="1">
      <c r="B22" s="41"/>
      <c r="C22" s="142"/>
      <c r="D22" s="139"/>
      <c r="E22" s="140"/>
      <c r="F22" s="142"/>
      <c r="G22" s="141"/>
      <c r="H22" s="140"/>
      <c r="I22" s="140"/>
      <c r="J22" s="140"/>
    </row>
    <row r="23" spans="1:10" ht="18.75" customHeight="1">
      <c r="A23" s="135">
        <v>54</v>
      </c>
      <c r="B23" s="144">
        <f>IF('P-32-KV (A)'!G48="","",IF('P-32-KV (A)'!G48='P-32-KV (A)'!E46,'P-32-KV (A)'!E50,'P-32-KV (A)'!E46))</f>
      </c>
      <c r="C23" s="143">
        <f>B23</f>
      </c>
      <c r="D23" s="141"/>
      <c r="E23" s="140"/>
      <c r="F23" s="142"/>
      <c r="G23" s="142"/>
      <c r="H23" s="140"/>
      <c r="I23" s="140"/>
      <c r="J23" s="140"/>
    </row>
    <row r="24" spans="3:10" ht="18.75" customHeight="1">
      <c r="C24" s="140"/>
      <c r="D24" s="142"/>
      <c r="E24" s="140"/>
      <c r="F24" s="142"/>
      <c r="G24" s="142"/>
      <c r="H24" s="140"/>
      <c r="I24" s="140"/>
      <c r="J24" s="140"/>
    </row>
    <row r="25" spans="1:10" ht="18.75" customHeight="1">
      <c r="A25" s="135">
        <v>39</v>
      </c>
      <c r="B25" s="6">
        <f>IF('P-32-KV (A)'!E30="","",IF('P-32-KV (A)'!E30='P-32-KV (A)'!C29,'P-32-KV (A)'!C31,'P-32-KV (A)'!C29))</f>
      </c>
      <c r="C25" s="140"/>
      <c r="D25" s="142"/>
      <c r="E25" s="139"/>
      <c r="F25" s="142"/>
      <c r="G25" s="142"/>
      <c r="H25" s="140"/>
      <c r="I25" s="140"/>
      <c r="J25" s="140"/>
    </row>
    <row r="26" spans="2:10" ht="18.75" customHeight="1">
      <c r="B26" s="75"/>
      <c r="C26" s="139"/>
      <c r="D26" s="142"/>
      <c r="E26" s="141"/>
      <c r="F26" s="142"/>
      <c r="G26" s="142"/>
      <c r="H26" s="140"/>
      <c r="I26" s="140"/>
      <c r="J26" s="140"/>
    </row>
    <row r="27" spans="1:10" ht="18.75" customHeight="1">
      <c r="A27" s="135">
        <v>40</v>
      </c>
      <c r="B27" s="73">
        <f>IF('P-32-KV (A)'!E34="","",IF('P-32-KV (A)'!E34='P-32-KV (A)'!C33,'P-32-KV (A)'!C35,'P-32-KV (A)'!C33))</f>
      </c>
      <c r="C27" s="141"/>
      <c r="D27" s="142"/>
      <c r="E27" s="142"/>
      <c r="F27" s="142"/>
      <c r="G27" s="142"/>
      <c r="H27" s="139"/>
      <c r="I27" s="140"/>
      <c r="J27" s="140"/>
    </row>
    <row r="28" spans="3:10" ht="18.75" customHeight="1">
      <c r="C28" s="142"/>
      <c r="D28" s="143"/>
      <c r="E28" s="142"/>
      <c r="F28" s="143"/>
      <c r="G28" s="142"/>
      <c r="H28" s="141"/>
      <c r="I28" s="140"/>
      <c r="J28" s="140"/>
    </row>
    <row r="29" spans="1:10" ht="18.75" customHeight="1">
      <c r="A29" s="135">
        <v>53</v>
      </c>
      <c r="B29" s="144">
        <f>IF('P-32-KV (A)'!G40="","",IF('P-32-KV (A)'!G40='P-32-KV (A)'!E38,'P-32-KV (A)'!E42,'P-32-KV (A)'!E38))</f>
      </c>
      <c r="C29" s="143">
        <f>B29</f>
      </c>
      <c r="D29" s="140"/>
      <c r="E29" s="142"/>
      <c r="F29" s="140"/>
      <c r="G29" s="142"/>
      <c r="H29" s="142"/>
      <c r="I29" s="140"/>
      <c r="J29" s="140"/>
    </row>
    <row r="30" spans="2:10" ht="18.75" customHeight="1">
      <c r="B30" s="41"/>
      <c r="C30" s="140"/>
      <c r="D30" s="140"/>
      <c r="E30" s="142"/>
      <c r="F30" s="140"/>
      <c r="G30" s="142"/>
      <c r="H30" s="142"/>
      <c r="I30" s="140"/>
      <c r="J30" s="140"/>
    </row>
    <row r="31" spans="1:10" ht="18.75" customHeight="1">
      <c r="A31" s="135">
        <v>58</v>
      </c>
      <c r="B31" s="144">
        <f>IF('P-32-KV (A)'!I28="","",IF('P-32-KV (A)'!I28='P-32-KV (A)'!G24,'P-32-KV (A)'!G32,'P-32-KV (A)'!G24))</f>
      </c>
      <c r="C31" s="139"/>
      <c r="D31" s="139"/>
      <c r="E31" s="143">
        <f>B31</f>
      </c>
      <c r="F31" s="140"/>
      <c r="G31" s="142"/>
      <c r="H31" s="142"/>
      <c r="I31" s="140"/>
      <c r="J31" s="140"/>
    </row>
    <row r="32" spans="3:10" ht="18.75" customHeight="1">
      <c r="C32" s="140"/>
      <c r="D32" s="140"/>
      <c r="E32" s="140"/>
      <c r="F32" s="140"/>
      <c r="G32" s="142"/>
      <c r="H32" s="142"/>
      <c r="I32" s="140"/>
      <c r="J32" s="140"/>
    </row>
    <row r="33" spans="1:10" ht="18.75" customHeight="1">
      <c r="A33" s="135">
        <v>62</v>
      </c>
      <c r="B33" s="144">
        <f>IF('P-32-KV (A)'!K52="","",IF('P-32-KV (A)'!K52='P-32-KV (A)'!I44,'P-32-KV (A)'!I60,'P-32-KV (A)'!I44))</f>
      </c>
      <c r="C33" s="139"/>
      <c r="D33" s="139"/>
      <c r="E33" s="139"/>
      <c r="F33" s="139"/>
      <c r="G33" s="143">
        <f>B33</f>
      </c>
      <c r="H33" s="142"/>
      <c r="I33" s="140"/>
      <c r="J33" s="140"/>
    </row>
    <row r="34" spans="2:10" ht="18.75" customHeight="1">
      <c r="B34" s="41"/>
      <c r="C34" s="140"/>
      <c r="D34" s="140"/>
      <c r="E34" s="140"/>
      <c r="F34" s="140"/>
      <c r="G34" s="140"/>
      <c r="H34" s="142"/>
      <c r="I34" s="140"/>
      <c r="J34" s="140"/>
    </row>
    <row r="35" spans="1:10" ht="18.75" customHeight="1">
      <c r="A35" s="135">
        <v>41</v>
      </c>
      <c r="B35" s="6">
        <f>IF('P-32-KV (A)'!E38="","",IF('P-32-KV (A)'!E38='P-32-KV (A)'!C37,'P-32-KV (A)'!C39,'P-32-KV (A)'!C37))</f>
      </c>
      <c r="C35" s="140"/>
      <c r="D35" s="140"/>
      <c r="E35" s="140"/>
      <c r="F35" s="140"/>
      <c r="G35" s="140"/>
      <c r="H35" s="142"/>
      <c r="I35" s="140"/>
      <c r="J35" s="140"/>
    </row>
    <row r="36" spans="2:10" ht="18.75" customHeight="1">
      <c r="B36" s="75"/>
      <c r="C36" s="139"/>
      <c r="D36" s="140"/>
      <c r="E36" s="140"/>
      <c r="F36" s="140"/>
      <c r="G36" s="140"/>
      <c r="H36" s="142"/>
      <c r="I36" s="140"/>
      <c r="J36" s="140"/>
    </row>
    <row r="37" spans="1:10" ht="18.75" customHeight="1">
      <c r="A37" s="135">
        <v>42</v>
      </c>
      <c r="B37" s="73">
        <f>IF('P-32-KV (A)'!E42="","",IF('P-32-KV (A)'!E42='P-32-KV (A)'!C41,'P-32-KV (A)'!C43,'P-32-KV (A)'!C41))</f>
      </c>
      <c r="C37" s="141"/>
      <c r="D37" s="140"/>
      <c r="E37" s="140"/>
      <c r="F37" s="140"/>
      <c r="G37" s="140"/>
      <c r="H37" s="142"/>
      <c r="I37" s="140"/>
      <c r="J37" s="140"/>
    </row>
    <row r="38" spans="3:10" ht="18.75" customHeight="1">
      <c r="C38" s="142"/>
      <c r="D38" s="139"/>
      <c r="E38" s="140"/>
      <c r="F38" s="140"/>
      <c r="G38" s="140"/>
      <c r="H38" s="142"/>
      <c r="I38" s="140"/>
      <c r="J38" s="140"/>
    </row>
    <row r="39" spans="1:10" ht="18.75" customHeight="1">
      <c r="A39" s="135">
        <v>52</v>
      </c>
      <c r="B39" s="144">
        <f>IF('P-32-KV (A)'!G32="","",IF('P-32-KV (A)'!G32='P-32-KV (A)'!E30,'P-32-KV (A)'!E34,'P-32-KV (A)'!E30))</f>
      </c>
      <c r="C39" s="143">
        <f>B39</f>
      </c>
      <c r="D39" s="141"/>
      <c r="E39" s="140"/>
      <c r="F39" s="140"/>
      <c r="G39" s="140"/>
      <c r="H39" s="142"/>
      <c r="I39" s="140"/>
      <c r="J39" s="140"/>
    </row>
    <row r="40" spans="2:10" ht="18.75" customHeight="1">
      <c r="B40" s="41"/>
      <c r="C40" s="140"/>
      <c r="D40" s="142"/>
      <c r="E40" s="140"/>
      <c r="F40" s="140"/>
      <c r="G40" s="140"/>
      <c r="H40" s="142"/>
      <c r="I40" s="140"/>
      <c r="J40" s="140"/>
    </row>
    <row r="41" spans="1:10" ht="18.75" customHeight="1">
      <c r="A41" s="135">
        <v>43</v>
      </c>
      <c r="B41" s="6">
        <f>IF('P-32-KV (A)'!E46="","",IF('P-32-KV (A)'!E46='P-32-KV (A)'!C45,'P-32-KV (A)'!C47,'P-32-KV (A)'!C45))</f>
      </c>
      <c r="C41" s="140"/>
      <c r="D41" s="142"/>
      <c r="E41" s="139"/>
      <c r="F41" s="140"/>
      <c r="G41" s="140"/>
      <c r="H41" s="142"/>
      <c r="I41" s="140"/>
      <c r="J41" s="140"/>
    </row>
    <row r="42" spans="2:10" ht="18.75" customHeight="1">
      <c r="B42" s="75"/>
      <c r="C42" s="139"/>
      <c r="D42" s="142"/>
      <c r="E42" s="141"/>
      <c r="F42" s="140"/>
      <c r="G42" s="140"/>
      <c r="H42" s="142"/>
      <c r="I42" s="139"/>
      <c r="J42" s="140"/>
    </row>
    <row r="43" spans="1:10" ht="18.75" customHeight="1">
      <c r="A43" s="135">
        <v>44</v>
      </c>
      <c r="B43" s="73">
        <f>IF('P-32-KV (A)'!E50="","",IF('P-32-KV (A)'!E50='P-32-KV (A)'!C49,'P-32-KV (A)'!C51,'P-32-KV (A)'!C49))</f>
      </c>
      <c r="C43" s="141"/>
      <c r="D43" s="142"/>
      <c r="E43" s="142"/>
      <c r="F43" s="140"/>
      <c r="G43" s="140"/>
      <c r="H43" s="142"/>
      <c r="I43" s="141"/>
      <c r="J43" s="140"/>
    </row>
    <row r="44" spans="2:10" ht="18.75" customHeight="1">
      <c r="B44" s="41"/>
      <c r="C44" s="142"/>
      <c r="D44" s="143"/>
      <c r="E44" s="142"/>
      <c r="F44" s="139"/>
      <c r="G44" s="140"/>
      <c r="H44" s="142"/>
      <c r="I44" s="142"/>
      <c r="J44" s="140"/>
    </row>
    <row r="45" spans="1:10" ht="18.75" customHeight="1">
      <c r="A45" s="135">
        <v>51</v>
      </c>
      <c r="B45" s="144">
        <f>IF('P-32-KV (A)'!G24="","",IF('P-32-KV (A)'!G24='P-32-KV (A)'!E22,'P-32-KV (A)'!E26,'P-32-KV (A)'!E22))</f>
      </c>
      <c r="C45" s="143">
        <f>B45</f>
      </c>
      <c r="D45" s="140"/>
      <c r="E45" s="142"/>
      <c r="F45" s="141"/>
      <c r="G45" s="140"/>
      <c r="H45" s="142"/>
      <c r="I45" s="142"/>
      <c r="J45" s="140"/>
    </row>
    <row r="46" spans="3:10" ht="18.75" customHeight="1">
      <c r="C46" s="140"/>
      <c r="D46" s="140"/>
      <c r="E46" s="142"/>
      <c r="F46" s="142"/>
      <c r="G46" s="140"/>
      <c r="H46" s="142"/>
      <c r="I46" s="142"/>
      <c r="J46" s="140"/>
    </row>
    <row r="47" spans="1:10" ht="18.75" customHeight="1">
      <c r="A47" s="135">
        <v>59</v>
      </c>
      <c r="B47" s="144">
        <f>IF('P-32-KV (A)'!I44="","",IF('P-32-KV (A)'!I44='P-32-KV (A)'!G40,'P-32-KV (A)'!G48,'P-32-KV (A)'!G40))</f>
      </c>
      <c r="C47" s="139"/>
      <c r="D47" s="139"/>
      <c r="E47" s="143">
        <f>B47</f>
      </c>
      <c r="F47" s="142"/>
      <c r="G47" s="140"/>
      <c r="H47" s="142"/>
      <c r="I47" s="142"/>
      <c r="J47" s="140"/>
    </row>
    <row r="48" spans="2:10" ht="18.75" customHeight="1">
      <c r="B48" s="41"/>
      <c r="C48" s="140"/>
      <c r="D48" s="140"/>
      <c r="E48" s="140"/>
      <c r="F48" s="142"/>
      <c r="G48" s="140"/>
      <c r="H48" s="142"/>
      <c r="I48" s="142"/>
      <c r="J48" s="140"/>
    </row>
    <row r="49" spans="1:10" ht="18.75" customHeight="1">
      <c r="A49" s="135">
        <v>45</v>
      </c>
      <c r="B49" s="6">
        <f>IF('P-32-KV (A)'!E54="","",IF('P-32-KV (A)'!E54='P-32-KV (A)'!C53,'P-32-KV (A)'!C55,'P-32-KV (A)'!C53))</f>
      </c>
      <c r="C49" s="140"/>
      <c r="D49" s="140"/>
      <c r="E49" s="140"/>
      <c r="F49" s="142"/>
      <c r="G49" s="140"/>
      <c r="H49" s="142"/>
      <c r="I49" s="142"/>
      <c r="J49" s="140"/>
    </row>
    <row r="50" spans="2:10" ht="18.75" customHeight="1">
      <c r="B50" s="75"/>
      <c r="C50" s="139"/>
      <c r="D50" s="140"/>
      <c r="E50" s="140"/>
      <c r="F50" s="142"/>
      <c r="G50" s="140"/>
      <c r="H50" s="142"/>
      <c r="I50" s="142"/>
      <c r="J50" s="140"/>
    </row>
    <row r="51" spans="1:10" ht="18.75" customHeight="1">
      <c r="A51" s="135">
        <v>46</v>
      </c>
      <c r="B51" s="73">
        <f>IF('P-32-KV (A)'!E58="","",IF('P-32-KV (A)'!E58='P-32-KV (A)'!C57,'P-32-KV (A)'!C59,'P-32-KV (A)'!C57))</f>
      </c>
      <c r="C51" s="141"/>
      <c r="D51" s="140"/>
      <c r="E51" s="140"/>
      <c r="F51" s="142"/>
      <c r="G51" s="139"/>
      <c r="H51" s="142"/>
      <c r="I51" s="142"/>
      <c r="J51" s="140"/>
    </row>
    <row r="52" spans="2:10" ht="18.75" customHeight="1">
      <c r="B52" s="41"/>
      <c r="C52" s="142"/>
      <c r="D52" s="139"/>
      <c r="E52" s="140"/>
      <c r="F52" s="142"/>
      <c r="G52" s="141"/>
      <c r="H52" s="142"/>
      <c r="I52" s="142"/>
      <c r="J52" s="140"/>
    </row>
    <row r="53" spans="1:10" ht="18.75" customHeight="1">
      <c r="A53" s="135">
        <v>50</v>
      </c>
      <c r="B53" s="144">
        <f>IF('P-32-KV (A)'!G16="","",IF('P-32-KV (A)'!G16='P-32-KV (A)'!E14,'P-32-KV (A)'!E18,'P-32-KV (A)'!E14))</f>
      </c>
      <c r="C53" s="143">
        <f>B53</f>
      </c>
      <c r="D53" s="141"/>
      <c r="E53" s="140"/>
      <c r="F53" s="142"/>
      <c r="G53" s="142"/>
      <c r="H53" s="142"/>
      <c r="I53" s="142"/>
      <c r="J53" s="140"/>
    </row>
    <row r="54" spans="3:11" ht="18.75" customHeight="1">
      <c r="C54" s="140"/>
      <c r="D54" s="142"/>
      <c r="E54" s="140"/>
      <c r="F54" s="142"/>
      <c r="G54" s="142"/>
      <c r="H54" s="142"/>
      <c r="I54" s="142"/>
      <c r="J54" s="139"/>
      <c r="K54" s="4" t="s">
        <v>17</v>
      </c>
    </row>
    <row r="55" spans="1:10" ht="18.75" customHeight="1">
      <c r="A55" s="135">
        <v>47</v>
      </c>
      <c r="B55" s="6">
        <f>IF('P-32-KV (A)'!E62="","",IF('P-32-KV (A)'!E62='P-32-KV (A)'!C61,'P-32-KV (A)'!C63,'P-32-KV (A)'!C61))</f>
      </c>
      <c r="C55" s="140"/>
      <c r="D55" s="142"/>
      <c r="E55" s="139"/>
      <c r="F55" s="142"/>
      <c r="G55" s="142"/>
      <c r="H55" s="142"/>
      <c r="I55" s="142"/>
      <c r="J55" s="140"/>
    </row>
    <row r="56" spans="2:10" ht="18.75" customHeight="1">
      <c r="B56" s="75"/>
      <c r="C56" s="139"/>
      <c r="D56" s="142"/>
      <c r="E56" s="141"/>
      <c r="F56" s="142"/>
      <c r="G56" s="142"/>
      <c r="H56" s="142"/>
      <c r="I56" s="142"/>
      <c r="J56" s="140"/>
    </row>
    <row r="57" spans="1:10" ht="18.75" customHeight="1">
      <c r="A57" s="135">
        <v>48</v>
      </c>
      <c r="B57" s="73">
        <f>IF('P-32-KV (A)'!E66="","",IF('P-32-KV (A)'!E66='P-32-KV (A)'!C65,'P-32-KV (A)'!C67,'P-32-KV (A)'!C65))</f>
      </c>
      <c r="C57" s="141"/>
      <c r="D57" s="142"/>
      <c r="E57" s="142"/>
      <c r="F57" s="142"/>
      <c r="G57" s="142"/>
      <c r="H57" s="143"/>
      <c r="I57" s="142"/>
      <c r="J57" s="140"/>
    </row>
    <row r="58" spans="3:10" ht="18.75" customHeight="1">
      <c r="C58" s="142"/>
      <c r="D58" s="143"/>
      <c r="E58" s="142"/>
      <c r="F58" s="143"/>
      <c r="G58" s="142"/>
      <c r="H58" s="140"/>
      <c r="I58" s="142"/>
      <c r="J58" s="140"/>
    </row>
    <row r="59" spans="1:10" ht="18.75" customHeight="1">
      <c r="A59" s="135">
        <v>49</v>
      </c>
      <c r="B59" s="144">
        <f>IF('P-32-KV (A)'!G8="","",IF('P-32-KV (A)'!G8='P-32-KV (A)'!E6,'P-32-KV (A)'!E10,'P-32-KV (A)'!E6))</f>
      </c>
      <c r="C59" s="143">
        <f>B59</f>
      </c>
      <c r="D59" s="140"/>
      <c r="E59" s="142"/>
      <c r="F59" s="140"/>
      <c r="G59" s="142"/>
      <c r="H59" s="140"/>
      <c r="I59" s="142"/>
      <c r="J59" s="140"/>
    </row>
    <row r="60" spans="2:10" ht="18.75" customHeight="1">
      <c r="B60" s="145"/>
      <c r="C60" s="140"/>
      <c r="D60" s="140"/>
      <c r="E60" s="142"/>
      <c r="F60" s="140"/>
      <c r="G60" s="142"/>
      <c r="H60" s="140"/>
      <c r="I60" s="142"/>
      <c r="J60" s="140"/>
    </row>
    <row r="61" spans="1:10" ht="18.75" customHeight="1">
      <c r="A61" s="135">
        <v>60</v>
      </c>
      <c r="B61" s="144">
        <f>IF('P-32-KV (A)'!I60="","",IF('P-32-KV (A)'!I60='P-32-KV (A)'!G56,'P-32-KV (A)'!G64,'P-32-KV (A)'!G56))</f>
      </c>
      <c r="C61" s="139"/>
      <c r="D61" s="139"/>
      <c r="E61" s="143">
        <f>B61</f>
      </c>
      <c r="F61" s="140"/>
      <c r="G61" s="142"/>
      <c r="H61" s="140"/>
      <c r="I61" s="142"/>
      <c r="J61" s="140"/>
    </row>
    <row r="62" spans="2:10" ht="18.75" customHeight="1">
      <c r="B62" s="146"/>
      <c r="C62" s="140"/>
      <c r="D62" s="140"/>
      <c r="E62" s="140"/>
      <c r="F62" s="140"/>
      <c r="G62" s="142"/>
      <c r="H62" s="140"/>
      <c r="I62" s="142"/>
      <c r="J62" s="140"/>
    </row>
    <row r="63" spans="1:10" ht="18.75" customHeight="1">
      <c r="A63" s="135">
        <v>61</v>
      </c>
      <c r="B63" s="144">
        <f>IF('P-32-KV (A)'!K20="","",IF('P-32-KV (A)'!K20='P-32-KV (A)'!I12,'P-32-KV (A)'!I28,'P-32-KV (A)'!I12))</f>
      </c>
      <c r="C63" s="139"/>
      <c r="D63" s="139"/>
      <c r="E63" s="139"/>
      <c r="F63" s="139"/>
      <c r="G63" s="143">
        <f>B63</f>
      </c>
      <c r="H63" s="140"/>
      <c r="I63" s="142"/>
      <c r="J63" s="140"/>
    </row>
    <row r="64" spans="2:10" ht="18.75" customHeight="1">
      <c r="B64" s="145"/>
      <c r="C64" s="140"/>
      <c r="D64" s="140"/>
      <c r="E64" s="140"/>
      <c r="F64" s="140"/>
      <c r="G64" s="140"/>
      <c r="H64" s="140"/>
      <c r="I64" s="142"/>
      <c r="J64" s="140"/>
    </row>
    <row r="65" spans="1:10" ht="18.75" customHeight="1">
      <c r="A65" s="135">
        <v>63</v>
      </c>
      <c r="B65" s="144">
        <f>IF('P-32-KV (A)'!M36="","",IF('P-32-KV (A)'!M36='P-32-KV (A)'!K20,'P-32-KV (A)'!K52,'P-32-KV (A)'!K20))</f>
      </c>
      <c r="C65" s="139"/>
      <c r="D65" s="139"/>
      <c r="E65" s="139"/>
      <c r="F65" s="139"/>
      <c r="G65" s="139"/>
      <c r="H65" s="139"/>
      <c r="I65" s="143">
        <f>B65</f>
      </c>
      <c r="J65" s="140"/>
    </row>
  </sheetData>
  <sheetProtection/>
  <mergeCells count="1">
    <mergeCell ref="J1:K1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7"/>
  <sheetViews>
    <sheetView zoomScalePageLayoutView="0" workbookViewId="0" topLeftCell="K19">
      <selection activeCell="D33" sqref="D33"/>
    </sheetView>
  </sheetViews>
  <sheetFormatPr defaultColWidth="9.00390625" defaultRowHeight="13.5" customHeight="1"/>
  <cols>
    <col min="1" max="1" width="3.75390625" style="4" customWidth="1"/>
    <col min="2" max="2" width="3.75390625" style="11" customWidth="1"/>
    <col min="3" max="3" width="37.75390625" style="23" customWidth="1"/>
    <col min="4" max="4" width="3.75390625" style="4" customWidth="1"/>
    <col min="5" max="5" width="37.75390625" style="23" customWidth="1"/>
    <col min="6" max="6" width="3.75390625" style="4" customWidth="1"/>
    <col min="7" max="7" width="37.75390625" style="23" customWidth="1"/>
    <col min="8" max="8" width="3.75390625" style="4" customWidth="1"/>
    <col min="9" max="9" width="37.75390625" style="23" customWidth="1"/>
    <col min="10" max="10" width="3.75390625" style="4" customWidth="1"/>
    <col min="11" max="11" width="37.75390625" style="23" customWidth="1"/>
    <col min="12" max="12" width="3.75390625" style="4" customWidth="1"/>
    <col min="13" max="13" width="37.75390625" style="23" customWidth="1"/>
    <col min="14" max="14" width="3.75390625" style="4" customWidth="1"/>
    <col min="15" max="16384" width="9.125" style="23" customWidth="1"/>
  </cols>
  <sheetData>
    <row r="1" spans="1:14" s="13" customFormat="1" ht="13.5" customHeight="1">
      <c r="A1" s="13" t="str">
        <f>'SL-D'!$A$1</f>
        <v>Regionální  svaz stolního tenisu</v>
      </c>
      <c r="B1" s="99"/>
      <c r="D1" s="103"/>
      <c r="F1" s="103"/>
      <c r="H1" s="103"/>
      <c r="J1" s="103"/>
      <c r="L1" s="103"/>
      <c r="M1" s="156">
        <f>'SL-D'!$F$1</f>
        <v>41237</v>
      </c>
      <c r="N1" s="156"/>
    </row>
    <row r="2" spans="1:14" s="13" customFormat="1" ht="13.5" customHeight="1">
      <c r="A2" s="13" t="str">
        <f>'SL-D'!$A$2</f>
        <v>Regionální přebor 2012</v>
      </c>
      <c r="B2" s="99"/>
      <c r="D2" s="103"/>
      <c r="F2" s="103"/>
      <c r="H2" s="103"/>
      <c r="J2" s="103"/>
      <c r="L2" s="103"/>
      <c r="N2" s="99" t="str">
        <f>'SL-D'!$F$2</f>
        <v>Regionální soutěže</v>
      </c>
    </row>
    <row r="3" spans="1:14" s="13" customFormat="1" ht="13.5" customHeight="1">
      <c r="A3" s="13" t="str">
        <f>'SL-D'!$A$3</f>
        <v>TJ Sport Kladno</v>
      </c>
      <c r="B3" s="99"/>
      <c r="D3" s="103"/>
      <c r="F3" s="103"/>
      <c r="H3" s="103"/>
      <c r="J3" s="103"/>
      <c r="L3" s="103"/>
      <c r="N3" s="9" t="s">
        <v>57</v>
      </c>
    </row>
    <row r="5" spans="1:13" ht="13.5" customHeight="1">
      <c r="A5" s="135">
        <v>1</v>
      </c>
      <c r="B5" s="133"/>
      <c r="C5" s="39">
        <f>IF($B5="","",CONCATENATE(VLOOKUP($B5,'SL-D'!$A$5:$F$68,3)," (",VLOOKUP($B5,'SL-D'!$A$5:$F$68,5),")"))</f>
      </c>
      <c r="D5" s="3"/>
      <c r="E5" s="42"/>
      <c r="F5" s="42"/>
      <c r="G5" s="42"/>
      <c r="H5" s="42"/>
      <c r="I5" s="42"/>
      <c r="J5" s="42"/>
      <c r="K5" s="42"/>
      <c r="L5" s="42"/>
      <c r="M5" s="42"/>
    </row>
    <row r="6" spans="3:13" ht="13.5" customHeight="1">
      <c r="C6" s="41"/>
      <c r="D6" s="165">
        <v>33</v>
      </c>
      <c r="E6" s="139"/>
      <c r="F6" s="140"/>
      <c r="G6" s="42"/>
      <c r="H6" s="42"/>
      <c r="I6" s="42"/>
      <c r="J6" s="42"/>
      <c r="K6" s="42"/>
      <c r="L6" s="42"/>
      <c r="M6" s="42"/>
    </row>
    <row r="7" spans="1:13" ht="13.5" customHeight="1">
      <c r="A7" s="135">
        <v>2</v>
      </c>
      <c r="B7" s="133"/>
      <c r="C7" s="39">
        <f>IF($B7="","",CONCATENATE(VLOOKUP($B7,'SL-D'!$A$5:$F$68,3)," (",VLOOKUP($B7,'SL-D'!$A$5:$F$68,5),")"))</f>
      </c>
      <c r="D7" s="166"/>
      <c r="E7" s="138"/>
      <c r="F7" s="167">
        <v>49</v>
      </c>
      <c r="G7" s="42"/>
      <c r="H7" s="42"/>
      <c r="I7" s="42"/>
      <c r="J7" s="42"/>
      <c r="K7" s="42"/>
      <c r="L7" s="42"/>
      <c r="M7" s="42"/>
    </row>
    <row r="8" spans="5:13" ht="13.5" customHeight="1">
      <c r="E8" s="140"/>
      <c r="F8" s="168"/>
      <c r="G8" s="139"/>
      <c r="H8" s="140"/>
      <c r="I8" s="42"/>
      <c r="J8" s="42"/>
      <c r="K8" s="42"/>
      <c r="L8" s="42"/>
      <c r="M8" s="42"/>
    </row>
    <row r="9" spans="1:13" ht="13.5" customHeight="1">
      <c r="A9" s="135">
        <v>3</v>
      </c>
      <c r="B9" s="133"/>
      <c r="C9" s="39">
        <f>IF($B9="","",CONCATENATE(VLOOKUP($B9,'SL-D'!$A$5:$F$68,3)," (",VLOOKUP($B9,'SL-D'!$A$5:$F$68,5),")"))</f>
      </c>
      <c r="D9" s="3"/>
      <c r="E9" s="140"/>
      <c r="F9" s="168"/>
      <c r="G9" s="138"/>
      <c r="H9" s="167">
        <v>57</v>
      </c>
      <c r="I9" s="42"/>
      <c r="J9" s="42"/>
      <c r="K9" s="42"/>
      <c r="L9" s="42"/>
      <c r="M9" s="42"/>
    </row>
    <row r="10" spans="3:13" ht="13.5" customHeight="1">
      <c r="C10" s="41"/>
      <c r="D10" s="165">
        <v>34</v>
      </c>
      <c r="E10" s="139"/>
      <c r="F10" s="169"/>
      <c r="G10" s="140"/>
      <c r="H10" s="168"/>
      <c r="I10" s="42"/>
      <c r="J10" s="42"/>
      <c r="K10" s="42"/>
      <c r="L10" s="42"/>
      <c r="M10" s="42"/>
    </row>
    <row r="11" spans="1:13" ht="13.5" customHeight="1">
      <c r="A11" s="135">
        <v>4</v>
      </c>
      <c r="B11" s="133"/>
      <c r="C11" s="39">
        <f>IF($B11="","",CONCATENATE(VLOOKUP($B11,'SL-D'!$A$5:$F$68,3)," (",VLOOKUP($B11,'SL-D'!$A$5:$F$68,5),")"))</f>
      </c>
      <c r="D11" s="166"/>
      <c r="E11" s="42"/>
      <c r="F11" s="42"/>
      <c r="G11" s="140"/>
      <c r="H11" s="168"/>
      <c r="I11" s="42"/>
      <c r="J11" s="42"/>
      <c r="K11" s="42"/>
      <c r="L11" s="42"/>
      <c r="M11" s="42"/>
    </row>
    <row r="12" spans="5:13" ht="13.5" customHeight="1">
      <c r="E12" s="42"/>
      <c r="F12" s="42"/>
      <c r="G12" s="140"/>
      <c r="H12" s="168"/>
      <c r="I12" s="139"/>
      <c r="J12" s="140"/>
      <c r="K12" s="42"/>
      <c r="L12" s="42"/>
      <c r="M12" s="42"/>
    </row>
    <row r="13" spans="1:13" ht="13.5" customHeight="1">
      <c r="A13" s="135">
        <v>5</v>
      </c>
      <c r="B13" s="133"/>
      <c r="C13" s="39">
        <f>IF($B13="","",CONCATENATE(VLOOKUP($B13,'SL-D'!$A$5:$F$68,3)," (",VLOOKUP($B13,'SL-D'!$A$5:$F$68,5),")"))</f>
      </c>
      <c r="D13" s="3"/>
      <c r="E13" s="42"/>
      <c r="F13" s="42"/>
      <c r="G13" s="140"/>
      <c r="H13" s="168"/>
      <c r="I13" s="138"/>
      <c r="J13" s="167">
        <v>61</v>
      </c>
      <c r="K13" s="42"/>
      <c r="L13" s="42"/>
      <c r="M13" s="42"/>
    </row>
    <row r="14" spans="3:13" ht="13.5" customHeight="1">
      <c r="C14" s="41"/>
      <c r="D14" s="165">
        <v>35</v>
      </c>
      <c r="E14" s="139"/>
      <c r="F14" s="140"/>
      <c r="G14" s="140"/>
      <c r="H14" s="168"/>
      <c r="I14" s="140"/>
      <c r="J14" s="168"/>
      <c r="K14" s="42"/>
      <c r="L14" s="42"/>
      <c r="M14" s="42"/>
    </row>
    <row r="15" spans="1:13" ht="13.5" customHeight="1">
      <c r="A15" s="135">
        <v>6</v>
      </c>
      <c r="B15" s="133"/>
      <c r="C15" s="39">
        <f>IF($B15="","",CONCATENATE(VLOOKUP($B15,'SL-D'!$A$5:$F$68,3)," (",VLOOKUP($B15,'SL-D'!$A$5:$F$68,5),")"))</f>
      </c>
      <c r="D15" s="166"/>
      <c r="E15" s="138"/>
      <c r="F15" s="167">
        <v>50</v>
      </c>
      <c r="G15" s="140"/>
      <c r="H15" s="168"/>
      <c r="I15" s="140"/>
      <c r="J15" s="168"/>
      <c r="K15" s="42"/>
      <c r="L15" s="42"/>
      <c r="M15" s="42"/>
    </row>
    <row r="16" spans="5:13" ht="13.5" customHeight="1">
      <c r="E16" s="140"/>
      <c r="F16" s="168"/>
      <c r="G16" s="139"/>
      <c r="H16" s="169"/>
      <c r="I16" s="140"/>
      <c r="J16" s="168"/>
      <c r="K16" s="42"/>
      <c r="L16" s="42"/>
      <c r="M16" s="42"/>
    </row>
    <row r="17" spans="1:13" ht="13.5" customHeight="1">
      <c r="A17" s="135">
        <v>7</v>
      </c>
      <c r="B17" s="133"/>
      <c r="C17" s="39">
        <f>IF($B17="","",CONCATENATE(VLOOKUP($B17,'SL-D'!$A$5:$F$68,3)," (",VLOOKUP($B17,'SL-D'!$A$5:$F$68,5),")"))</f>
      </c>
      <c r="D17" s="3"/>
      <c r="E17" s="140"/>
      <c r="F17" s="168"/>
      <c r="G17" s="42"/>
      <c r="H17" s="42"/>
      <c r="I17" s="140"/>
      <c r="J17" s="168"/>
      <c r="K17" s="42"/>
      <c r="L17" s="42"/>
      <c r="M17" s="42"/>
    </row>
    <row r="18" spans="3:13" ht="13.5" customHeight="1">
      <c r="C18" s="41"/>
      <c r="D18" s="165">
        <v>36</v>
      </c>
      <c r="E18" s="139"/>
      <c r="F18" s="169"/>
      <c r="G18" s="42"/>
      <c r="H18" s="42"/>
      <c r="I18" s="140"/>
      <c r="J18" s="168"/>
      <c r="K18" s="42"/>
      <c r="L18" s="42"/>
      <c r="M18" s="42"/>
    </row>
    <row r="19" spans="1:13" ht="13.5" customHeight="1">
      <c r="A19" s="135">
        <v>8</v>
      </c>
      <c r="B19" s="133"/>
      <c r="C19" s="39">
        <f>IF($B19="","",CONCATENATE(VLOOKUP($B19,'SL-D'!$A$5:$F$68,3)," (",VLOOKUP($B19,'SL-D'!$A$5:$F$68,5),")"))</f>
      </c>
      <c r="D19" s="166"/>
      <c r="E19" s="42"/>
      <c r="F19" s="42"/>
      <c r="G19" s="42"/>
      <c r="H19" s="42"/>
      <c r="I19" s="140"/>
      <c r="J19" s="168"/>
      <c r="K19" s="42"/>
      <c r="L19" s="42"/>
      <c r="M19" s="42"/>
    </row>
    <row r="20" spans="5:13" ht="13.5" customHeight="1">
      <c r="E20" s="42"/>
      <c r="F20" s="42"/>
      <c r="G20" s="42"/>
      <c r="H20" s="42"/>
      <c r="I20" s="140"/>
      <c r="J20" s="168"/>
      <c r="K20" s="139"/>
      <c r="L20" s="140"/>
      <c r="M20" s="42"/>
    </row>
    <row r="21" spans="1:13" ht="13.5" customHeight="1">
      <c r="A21" s="135">
        <v>9</v>
      </c>
      <c r="B21" s="133"/>
      <c r="C21" s="39">
        <f>IF($B21="","",CONCATENATE(VLOOKUP($B21,'SL-D'!$A$5:$F$68,3)," (",VLOOKUP($B21,'SL-D'!$A$5:$F$68,5),")"))</f>
      </c>
      <c r="D21" s="3"/>
      <c r="E21" s="42"/>
      <c r="F21" s="42"/>
      <c r="G21" s="140"/>
      <c r="H21" s="140"/>
      <c r="I21" s="140"/>
      <c r="J21" s="168"/>
      <c r="K21" s="138"/>
      <c r="L21" s="167">
        <v>63</v>
      </c>
      <c r="M21" s="42"/>
    </row>
    <row r="22" spans="3:13" ht="13.5" customHeight="1">
      <c r="C22" s="41"/>
      <c r="D22" s="165">
        <v>37</v>
      </c>
      <c r="E22" s="139"/>
      <c r="F22" s="140"/>
      <c r="G22" s="42"/>
      <c r="H22" s="42"/>
      <c r="I22" s="140"/>
      <c r="J22" s="168"/>
      <c r="K22" s="140"/>
      <c r="L22" s="168"/>
      <c r="M22" s="42"/>
    </row>
    <row r="23" spans="1:13" ht="13.5" customHeight="1">
      <c r="A23" s="135">
        <v>10</v>
      </c>
      <c r="B23" s="133"/>
      <c r="C23" s="39">
        <f>IF($B23="","",CONCATENATE(VLOOKUP($B23,'SL-D'!$A$5:$F$68,3)," (",VLOOKUP($B23,'SL-D'!$A$5:$F$68,5),")"))</f>
      </c>
      <c r="D23" s="166"/>
      <c r="E23" s="138"/>
      <c r="F23" s="167">
        <v>51</v>
      </c>
      <c r="G23" s="42"/>
      <c r="H23" s="42"/>
      <c r="I23" s="140"/>
      <c r="J23" s="168"/>
      <c r="K23" s="140"/>
      <c r="L23" s="168"/>
      <c r="M23" s="42"/>
    </row>
    <row r="24" spans="5:13" ht="13.5" customHeight="1">
      <c r="E24" s="140"/>
      <c r="F24" s="168"/>
      <c r="G24" s="139"/>
      <c r="H24" s="140"/>
      <c r="I24" s="140"/>
      <c r="J24" s="168"/>
      <c r="K24" s="140"/>
      <c r="L24" s="168"/>
      <c r="M24" s="42"/>
    </row>
    <row r="25" spans="1:13" ht="13.5" customHeight="1">
      <c r="A25" s="135">
        <v>11</v>
      </c>
      <c r="B25" s="133"/>
      <c r="C25" s="39">
        <f>IF($B25="","",CONCATENATE(VLOOKUP($B25,'SL-D'!$A$5:$F$68,3)," (",VLOOKUP($B25,'SL-D'!$A$5:$F$68,5),")"))</f>
      </c>
      <c r="D25" s="3"/>
      <c r="E25" s="140"/>
      <c r="F25" s="168"/>
      <c r="G25" s="138"/>
      <c r="H25" s="167">
        <v>58</v>
      </c>
      <c r="I25" s="140"/>
      <c r="J25" s="168"/>
      <c r="K25" s="140"/>
      <c r="L25" s="168"/>
      <c r="M25" s="42"/>
    </row>
    <row r="26" spans="3:13" ht="13.5" customHeight="1">
      <c r="C26" s="41"/>
      <c r="D26" s="165">
        <v>38</v>
      </c>
      <c r="E26" s="139"/>
      <c r="F26" s="169"/>
      <c r="G26" s="140"/>
      <c r="H26" s="168"/>
      <c r="I26" s="140"/>
      <c r="J26" s="168"/>
      <c r="K26" s="140"/>
      <c r="L26" s="168"/>
      <c r="M26" s="42"/>
    </row>
    <row r="27" spans="1:13" ht="13.5" customHeight="1">
      <c r="A27" s="135">
        <v>12</v>
      </c>
      <c r="B27" s="133"/>
      <c r="C27" s="39">
        <f>IF($B27="","",CONCATENATE(VLOOKUP($B27,'SL-D'!$A$5:$F$68,3)," (",VLOOKUP($B27,'SL-D'!$A$5:$F$68,5),")"))</f>
      </c>
      <c r="D27" s="166"/>
      <c r="E27" s="42"/>
      <c r="F27" s="42"/>
      <c r="G27" s="140"/>
      <c r="H27" s="168"/>
      <c r="I27" s="140"/>
      <c r="J27" s="168"/>
      <c r="K27" s="140"/>
      <c r="L27" s="168"/>
      <c r="M27" s="42"/>
    </row>
    <row r="28" spans="5:13" ht="13.5" customHeight="1">
      <c r="E28" s="42"/>
      <c r="F28" s="42"/>
      <c r="G28" s="140"/>
      <c r="H28" s="168"/>
      <c r="I28" s="139"/>
      <c r="J28" s="169"/>
      <c r="K28" s="140"/>
      <c r="L28" s="168"/>
      <c r="M28" s="42"/>
    </row>
    <row r="29" spans="1:13" ht="13.5" customHeight="1">
      <c r="A29" s="135">
        <v>13</v>
      </c>
      <c r="B29" s="133"/>
      <c r="C29" s="39">
        <f>IF($B29="","",CONCATENATE(VLOOKUP($B29,'SL-D'!$A$5:$F$68,3)," (",VLOOKUP($B29,'SL-D'!$A$5:$F$68,5),")"))</f>
      </c>
      <c r="D29" s="3"/>
      <c r="E29" s="42"/>
      <c r="F29" s="42"/>
      <c r="G29" s="140"/>
      <c r="H29" s="168"/>
      <c r="I29" s="42"/>
      <c r="J29" s="42"/>
      <c r="K29" s="140"/>
      <c r="L29" s="168"/>
      <c r="M29" s="42"/>
    </row>
    <row r="30" spans="3:13" ht="13.5" customHeight="1">
      <c r="C30" s="41"/>
      <c r="D30" s="165">
        <v>39</v>
      </c>
      <c r="E30" s="139"/>
      <c r="F30" s="140"/>
      <c r="G30" s="140"/>
      <c r="H30" s="168"/>
      <c r="I30" s="42"/>
      <c r="J30" s="42"/>
      <c r="K30" s="140"/>
      <c r="L30" s="168"/>
      <c r="M30" s="42"/>
    </row>
    <row r="31" spans="1:13" ht="13.5" customHeight="1">
      <c r="A31" s="135">
        <v>14</v>
      </c>
      <c r="B31" s="133"/>
      <c r="C31" s="39">
        <f>IF($B31="","",CONCATENATE(VLOOKUP($B31,'SL-D'!$A$5:$F$68,3)," (",VLOOKUP($B31,'SL-D'!$A$5:$F$68,5),")"))</f>
      </c>
      <c r="D31" s="166"/>
      <c r="E31" s="138"/>
      <c r="F31" s="167">
        <v>52</v>
      </c>
      <c r="G31" s="140"/>
      <c r="H31" s="168"/>
      <c r="I31" s="42"/>
      <c r="J31" s="42"/>
      <c r="K31" s="140"/>
      <c r="L31" s="168"/>
      <c r="M31" s="42"/>
    </row>
    <row r="32" spans="5:13" ht="13.5" customHeight="1">
      <c r="E32" s="140"/>
      <c r="F32" s="168"/>
      <c r="G32" s="139"/>
      <c r="H32" s="169"/>
      <c r="I32" s="42"/>
      <c r="J32" s="42"/>
      <c r="K32" s="140"/>
      <c r="L32" s="168"/>
      <c r="M32" s="42"/>
    </row>
    <row r="33" spans="1:13" ht="13.5" customHeight="1">
      <c r="A33" s="135">
        <v>15</v>
      </c>
      <c r="B33" s="133"/>
      <c r="C33" s="39">
        <f>IF($B33="","",CONCATENATE(VLOOKUP($B33,'SL-D'!$A$5:$F$68,3)," (",VLOOKUP($B33,'SL-D'!$A$5:$F$68,5),")"))</f>
      </c>
      <c r="D33" s="3"/>
      <c r="E33" s="140"/>
      <c r="F33" s="168"/>
      <c r="G33" s="42"/>
      <c r="H33" s="42"/>
      <c r="I33" s="42"/>
      <c r="J33" s="42"/>
      <c r="K33" s="140"/>
      <c r="L33" s="168"/>
      <c r="M33" s="42"/>
    </row>
    <row r="34" spans="3:13" ht="13.5" customHeight="1">
      <c r="C34" s="41"/>
      <c r="D34" s="165">
        <v>40</v>
      </c>
      <c r="E34" s="139"/>
      <c r="F34" s="169"/>
      <c r="G34" s="42"/>
      <c r="H34" s="42"/>
      <c r="I34" s="42"/>
      <c r="J34" s="42"/>
      <c r="K34" s="140"/>
      <c r="L34" s="168"/>
      <c r="M34" s="42"/>
    </row>
    <row r="35" spans="1:13" ht="13.5" customHeight="1">
      <c r="A35" s="135">
        <v>16</v>
      </c>
      <c r="B35" s="133"/>
      <c r="C35" s="39">
        <f>IF($B35="","",CONCATENATE(VLOOKUP($B35,'SL-D'!$A$5:$F$68,3)," (",VLOOKUP($B35,'SL-D'!$A$5:$F$68,5),")"))</f>
      </c>
      <c r="D35" s="166"/>
      <c r="E35" s="42"/>
      <c r="F35" s="42"/>
      <c r="G35" s="42"/>
      <c r="H35" s="42"/>
      <c r="I35" s="42"/>
      <c r="J35" s="42"/>
      <c r="K35" s="140"/>
      <c r="L35" s="168"/>
      <c r="M35" s="42"/>
    </row>
    <row r="36" spans="5:14" ht="13.5" customHeight="1">
      <c r="E36" s="42"/>
      <c r="F36" s="42"/>
      <c r="G36" s="42"/>
      <c r="H36" s="42"/>
      <c r="I36" s="42"/>
      <c r="J36" s="42"/>
      <c r="K36" s="140"/>
      <c r="L36" s="168"/>
      <c r="M36" s="139"/>
      <c r="N36" s="4" t="s">
        <v>16</v>
      </c>
    </row>
    <row r="37" spans="1:13" ht="13.5" customHeight="1">
      <c r="A37" s="135">
        <v>17</v>
      </c>
      <c r="B37" s="133"/>
      <c r="C37" s="39">
        <f>IF($B37="","",CONCATENATE(VLOOKUP($B37,'SL-D'!$A$5:$F$68,3)," (",VLOOKUP($B37,'SL-D'!$A$5:$F$68,5),")"))</f>
      </c>
      <c r="D37" s="3"/>
      <c r="E37" s="42"/>
      <c r="F37" s="42"/>
      <c r="G37" s="42"/>
      <c r="H37" s="42"/>
      <c r="I37" s="42"/>
      <c r="J37" s="42"/>
      <c r="K37" s="140"/>
      <c r="L37" s="168"/>
      <c r="M37" s="42"/>
    </row>
    <row r="38" spans="3:13" ht="13.5" customHeight="1">
      <c r="C38" s="41"/>
      <c r="D38" s="165">
        <v>41</v>
      </c>
      <c r="E38" s="139"/>
      <c r="F38" s="140"/>
      <c r="G38" s="42"/>
      <c r="H38" s="42"/>
      <c r="I38" s="42"/>
      <c r="J38" s="42"/>
      <c r="K38" s="140"/>
      <c r="L38" s="168"/>
      <c r="M38" s="42"/>
    </row>
    <row r="39" spans="1:13" ht="13.5" customHeight="1">
      <c r="A39" s="135">
        <v>18</v>
      </c>
      <c r="B39" s="133"/>
      <c r="C39" s="39">
        <f>IF($B39="","",CONCATENATE(VLOOKUP($B39,'SL-D'!$A$5:$F$68,3)," (",VLOOKUP($B39,'SL-D'!$A$5:$F$68,5),")"))</f>
      </c>
      <c r="D39" s="166"/>
      <c r="E39" s="138"/>
      <c r="F39" s="167">
        <v>53</v>
      </c>
      <c r="G39" s="42"/>
      <c r="H39" s="42"/>
      <c r="I39" s="42"/>
      <c r="J39" s="42"/>
      <c r="K39" s="140"/>
      <c r="L39" s="168"/>
      <c r="M39" s="42"/>
    </row>
    <row r="40" spans="5:13" ht="13.5" customHeight="1">
      <c r="E40" s="140"/>
      <c r="F40" s="168"/>
      <c r="G40" s="139"/>
      <c r="H40" s="140"/>
      <c r="I40" s="42"/>
      <c r="J40" s="42"/>
      <c r="K40" s="140"/>
      <c r="L40" s="168"/>
      <c r="M40" s="42"/>
    </row>
    <row r="41" spans="1:13" ht="13.5" customHeight="1">
      <c r="A41" s="135">
        <v>19</v>
      </c>
      <c r="B41" s="133"/>
      <c r="C41" s="39">
        <f>IF($B41="","",CONCATENATE(VLOOKUP($B41,'SL-D'!$A$5:$F$68,3)," (",VLOOKUP($B41,'SL-D'!$A$5:$F$68,5),")"))</f>
      </c>
      <c r="D41" s="3"/>
      <c r="E41" s="140"/>
      <c r="F41" s="168"/>
      <c r="G41" s="138"/>
      <c r="H41" s="167">
        <v>59</v>
      </c>
      <c r="I41" s="42"/>
      <c r="J41" s="42"/>
      <c r="K41" s="140"/>
      <c r="L41" s="168"/>
      <c r="M41" s="42"/>
    </row>
    <row r="42" spans="3:13" ht="13.5" customHeight="1">
      <c r="C42" s="41"/>
      <c r="D42" s="165">
        <v>42</v>
      </c>
      <c r="E42" s="139"/>
      <c r="F42" s="169"/>
      <c r="G42" s="140"/>
      <c r="H42" s="168"/>
      <c r="I42" s="42"/>
      <c r="J42" s="42"/>
      <c r="K42" s="140"/>
      <c r="L42" s="168"/>
      <c r="M42" s="42"/>
    </row>
    <row r="43" spans="1:13" ht="13.5" customHeight="1">
      <c r="A43" s="135">
        <v>20</v>
      </c>
      <c r="B43" s="133"/>
      <c r="C43" s="39">
        <f>IF($B43="","",CONCATENATE(VLOOKUP($B43,'SL-D'!$A$5:$F$68,3)," (",VLOOKUP($B43,'SL-D'!$A$5:$F$68,5),")"))</f>
      </c>
      <c r="D43" s="166"/>
      <c r="E43" s="42"/>
      <c r="F43" s="42"/>
      <c r="G43" s="140"/>
      <c r="H43" s="168"/>
      <c r="I43" s="42"/>
      <c r="J43" s="42"/>
      <c r="K43" s="140"/>
      <c r="L43" s="168"/>
      <c r="M43" s="42"/>
    </row>
    <row r="44" spans="5:13" ht="13.5" customHeight="1">
      <c r="E44" s="42"/>
      <c r="F44" s="42"/>
      <c r="G44" s="140"/>
      <c r="H44" s="168"/>
      <c r="I44" s="139"/>
      <c r="J44" s="140"/>
      <c r="K44" s="140"/>
      <c r="L44" s="168"/>
      <c r="M44" s="42"/>
    </row>
    <row r="45" spans="1:13" ht="13.5" customHeight="1">
      <c r="A45" s="135">
        <v>21</v>
      </c>
      <c r="B45" s="133"/>
      <c r="C45" s="39">
        <f>IF($B45="","",CONCATENATE(VLOOKUP($B45,'SL-D'!$A$5:$F$68,3)," (",VLOOKUP($B45,'SL-D'!$A$5:$F$68,5),")"))</f>
      </c>
      <c r="D45" s="3"/>
      <c r="E45" s="42"/>
      <c r="F45" s="42"/>
      <c r="G45" s="140"/>
      <c r="H45" s="168"/>
      <c r="I45" s="138"/>
      <c r="J45" s="167">
        <v>62</v>
      </c>
      <c r="K45" s="140"/>
      <c r="L45" s="168"/>
      <c r="M45" s="42"/>
    </row>
    <row r="46" spans="3:13" ht="13.5" customHeight="1">
      <c r="C46" s="41"/>
      <c r="D46" s="165">
        <v>43</v>
      </c>
      <c r="E46" s="139"/>
      <c r="F46" s="140"/>
      <c r="G46" s="140"/>
      <c r="H46" s="168"/>
      <c r="I46" s="140"/>
      <c r="J46" s="168"/>
      <c r="K46" s="140"/>
      <c r="L46" s="168"/>
      <c r="M46" s="42"/>
    </row>
    <row r="47" spans="1:13" ht="13.5" customHeight="1">
      <c r="A47" s="135">
        <v>22</v>
      </c>
      <c r="B47" s="133"/>
      <c r="C47" s="39">
        <f>IF($B47="","",CONCATENATE(VLOOKUP($B47,'SL-D'!$A$5:$F$68,3)," (",VLOOKUP($B47,'SL-D'!$A$5:$F$68,5),")"))</f>
      </c>
      <c r="D47" s="166"/>
      <c r="E47" s="138"/>
      <c r="F47" s="167">
        <v>54</v>
      </c>
      <c r="G47" s="140"/>
      <c r="H47" s="168"/>
      <c r="I47" s="140"/>
      <c r="J47" s="168"/>
      <c r="K47" s="140"/>
      <c r="L47" s="168"/>
      <c r="M47" s="42"/>
    </row>
    <row r="48" spans="5:13" ht="13.5" customHeight="1">
      <c r="E48" s="140"/>
      <c r="F48" s="168"/>
      <c r="G48" s="139"/>
      <c r="H48" s="169"/>
      <c r="I48" s="140"/>
      <c r="J48" s="168"/>
      <c r="K48" s="140"/>
      <c r="L48" s="168"/>
      <c r="M48" s="42"/>
    </row>
    <row r="49" spans="1:13" ht="13.5" customHeight="1">
      <c r="A49" s="135">
        <v>23</v>
      </c>
      <c r="B49" s="133"/>
      <c r="C49" s="39">
        <f>IF($B49="","",CONCATENATE(VLOOKUP($B49,'SL-D'!$A$5:$F$68,3)," (",VLOOKUP($B49,'SL-D'!$A$5:$F$68,5),")"))</f>
      </c>
      <c r="D49" s="3"/>
      <c r="E49" s="140"/>
      <c r="F49" s="168"/>
      <c r="G49" s="42"/>
      <c r="H49" s="42"/>
      <c r="I49" s="140"/>
      <c r="J49" s="168"/>
      <c r="K49" s="140"/>
      <c r="L49" s="168"/>
      <c r="M49" s="42"/>
    </row>
    <row r="50" spans="3:13" ht="13.5" customHeight="1">
      <c r="C50" s="41"/>
      <c r="D50" s="165">
        <v>44</v>
      </c>
      <c r="E50" s="139"/>
      <c r="F50" s="169"/>
      <c r="G50" s="42"/>
      <c r="H50" s="42"/>
      <c r="I50" s="140"/>
      <c r="J50" s="168"/>
      <c r="K50" s="140"/>
      <c r="L50" s="168"/>
      <c r="M50" s="42"/>
    </row>
    <row r="51" spans="1:13" ht="13.5" customHeight="1">
      <c r="A51" s="135">
        <v>24</v>
      </c>
      <c r="B51" s="133"/>
      <c r="C51" s="39">
        <f>IF($B51="","",CONCATENATE(VLOOKUP($B51,'SL-D'!$A$5:$F$68,3)," (",VLOOKUP($B51,'SL-D'!$A$5:$F$68,5),")"))</f>
      </c>
      <c r="D51" s="166"/>
      <c r="E51" s="42"/>
      <c r="F51" s="42"/>
      <c r="G51" s="42"/>
      <c r="H51" s="42"/>
      <c r="I51" s="140"/>
      <c r="J51" s="168"/>
      <c r="K51" s="140"/>
      <c r="L51" s="168"/>
      <c r="M51" s="42"/>
    </row>
    <row r="52" spans="5:13" ht="13.5" customHeight="1">
      <c r="E52" s="42"/>
      <c r="F52" s="42"/>
      <c r="G52" s="42"/>
      <c r="H52" s="42"/>
      <c r="I52" s="140"/>
      <c r="J52" s="168"/>
      <c r="K52" s="139"/>
      <c r="L52" s="169"/>
      <c r="M52" s="42"/>
    </row>
    <row r="53" spans="1:13" ht="13.5" customHeight="1">
      <c r="A53" s="135">
        <v>25</v>
      </c>
      <c r="B53" s="133"/>
      <c r="C53" s="39">
        <f>IF($B53="","",CONCATENATE(VLOOKUP($B53,'SL-D'!$A$5:$F$68,3)," (",VLOOKUP($B53,'SL-D'!$A$5:$F$68,5),")"))</f>
      </c>
      <c r="D53" s="3"/>
      <c r="E53" s="42"/>
      <c r="F53" s="42"/>
      <c r="G53" s="42"/>
      <c r="H53" s="42"/>
      <c r="I53" s="140"/>
      <c r="J53" s="168"/>
      <c r="K53" s="42"/>
      <c r="L53" s="42"/>
      <c r="M53" s="42"/>
    </row>
    <row r="54" spans="3:13" ht="13.5" customHeight="1">
      <c r="C54" s="41"/>
      <c r="D54" s="165">
        <v>45</v>
      </c>
      <c r="E54" s="139"/>
      <c r="F54" s="140"/>
      <c r="G54" s="42"/>
      <c r="H54" s="42"/>
      <c r="I54" s="140"/>
      <c r="J54" s="168"/>
      <c r="K54" s="42"/>
      <c r="L54" s="42"/>
      <c r="M54" s="42"/>
    </row>
    <row r="55" spans="1:13" ht="13.5" customHeight="1">
      <c r="A55" s="135">
        <v>26</v>
      </c>
      <c r="B55" s="133"/>
      <c r="C55" s="39">
        <f>IF($B55="","",CONCATENATE(VLOOKUP($B55,'SL-D'!$A$5:$F$68,3)," (",VLOOKUP($B55,'SL-D'!$A$5:$F$68,5),")"))</f>
      </c>
      <c r="D55" s="166"/>
      <c r="E55" s="138"/>
      <c r="F55" s="167">
        <v>55</v>
      </c>
      <c r="G55" s="42"/>
      <c r="H55" s="42"/>
      <c r="I55" s="140"/>
      <c r="J55" s="168"/>
      <c r="K55" s="42"/>
      <c r="L55" s="42"/>
      <c r="M55" s="42"/>
    </row>
    <row r="56" spans="5:13" ht="13.5" customHeight="1">
      <c r="E56" s="140"/>
      <c r="F56" s="168"/>
      <c r="G56" s="139"/>
      <c r="H56" s="140"/>
      <c r="I56" s="140"/>
      <c r="J56" s="168"/>
      <c r="K56" s="42"/>
      <c r="L56" s="42"/>
      <c r="M56" s="42"/>
    </row>
    <row r="57" spans="1:13" ht="13.5" customHeight="1">
      <c r="A57" s="135">
        <v>27</v>
      </c>
      <c r="B57" s="133"/>
      <c r="C57" s="39">
        <f>IF($B57="","",CONCATENATE(VLOOKUP($B57,'SL-D'!$A$5:$F$68,3)," (",VLOOKUP($B57,'SL-D'!$A$5:$F$68,5),")"))</f>
      </c>
      <c r="D57" s="3"/>
      <c r="E57" s="140"/>
      <c r="F57" s="168"/>
      <c r="G57" s="138"/>
      <c r="H57" s="167">
        <v>60</v>
      </c>
      <c r="I57" s="140"/>
      <c r="J57" s="168"/>
      <c r="K57" s="42"/>
      <c r="L57" s="42"/>
      <c r="M57" s="42"/>
    </row>
    <row r="58" spans="3:13" ht="13.5" customHeight="1">
      <c r="C58" s="41"/>
      <c r="D58" s="165">
        <v>46</v>
      </c>
      <c r="E58" s="139"/>
      <c r="F58" s="169"/>
      <c r="G58" s="140"/>
      <c r="H58" s="168"/>
      <c r="I58" s="140"/>
      <c r="J58" s="168"/>
      <c r="K58" s="42"/>
      <c r="L58" s="42"/>
      <c r="M58" s="42"/>
    </row>
    <row r="59" spans="1:13" ht="13.5" customHeight="1">
      <c r="A59" s="135">
        <v>28</v>
      </c>
      <c r="B59" s="133"/>
      <c r="C59" s="39">
        <f>IF($B59="","",CONCATENATE(VLOOKUP($B59,'SL-D'!$A$5:$F$68,3)," (",VLOOKUP($B59,'SL-D'!$A$5:$F$68,5),")"))</f>
      </c>
      <c r="D59" s="166"/>
      <c r="E59" s="42"/>
      <c r="F59" s="42"/>
      <c r="G59" s="140"/>
      <c r="H59" s="168"/>
      <c r="I59" s="140"/>
      <c r="J59" s="168"/>
      <c r="K59" s="42"/>
      <c r="L59" s="42"/>
      <c r="M59" s="42"/>
    </row>
    <row r="60" spans="5:13" ht="13.5" customHeight="1">
      <c r="E60" s="42"/>
      <c r="F60" s="42"/>
      <c r="G60" s="140"/>
      <c r="H60" s="168"/>
      <c r="I60" s="139"/>
      <c r="J60" s="169"/>
      <c r="K60" s="42"/>
      <c r="L60" s="42"/>
      <c r="M60" s="42"/>
    </row>
    <row r="61" spans="1:13" ht="13.5" customHeight="1">
      <c r="A61" s="135">
        <v>29</v>
      </c>
      <c r="B61" s="133"/>
      <c r="C61" s="39">
        <f>IF($B61="","",CONCATENATE(VLOOKUP($B61,'SL-D'!$A$5:$F$68,3)," (",VLOOKUP($B61,'SL-D'!$A$5:$F$68,5),")"))</f>
      </c>
      <c r="D61" s="3"/>
      <c r="E61" s="42"/>
      <c r="F61" s="42"/>
      <c r="G61" s="140"/>
      <c r="H61" s="168"/>
      <c r="I61" s="42"/>
      <c r="J61" s="42"/>
      <c r="K61" s="42"/>
      <c r="L61" s="42"/>
      <c r="M61" s="42"/>
    </row>
    <row r="62" spans="3:13" ht="13.5" customHeight="1">
      <c r="C62" s="41"/>
      <c r="D62" s="165">
        <v>47</v>
      </c>
      <c r="E62" s="139"/>
      <c r="F62" s="140"/>
      <c r="G62" s="140"/>
      <c r="H62" s="168"/>
      <c r="I62" s="42"/>
      <c r="J62" s="42"/>
      <c r="K62" s="42"/>
      <c r="L62" s="42"/>
      <c r="M62" s="42"/>
    </row>
    <row r="63" spans="1:13" ht="13.5" customHeight="1">
      <c r="A63" s="135">
        <v>30</v>
      </c>
      <c r="B63" s="133"/>
      <c r="C63" s="39">
        <f>IF($B63="","",CONCATENATE(VLOOKUP($B63,'SL-D'!$A$5:$F$68,3)," (",VLOOKUP($B63,'SL-D'!$A$5:$F$68,5),")"))</f>
      </c>
      <c r="D63" s="166"/>
      <c r="E63" s="138"/>
      <c r="F63" s="167">
        <v>56</v>
      </c>
      <c r="G63" s="140"/>
      <c r="H63" s="168"/>
      <c r="I63" s="42"/>
      <c r="J63" s="42"/>
      <c r="K63" s="42"/>
      <c r="L63" s="42"/>
      <c r="M63" s="42"/>
    </row>
    <row r="64" spans="5:13" ht="13.5" customHeight="1">
      <c r="E64" s="140"/>
      <c r="F64" s="168"/>
      <c r="G64" s="139"/>
      <c r="H64" s="169"/>
      <c r="I64" s="42"/>
      <c r="J64" s="42"/>
      <c r="K64" s="42"/>
      <c r="L64" s="42"/>
      <c r="M64" s="42"/>
    </row>
    <row r="65" spans="1:13" ht="13.5" customHeight="1">
      <c r="A65" s="135">
        <v>31</v>
      </c>
      <c r="B65" s="133"/>
      <c r="C65" s="39">
        <f>IF($B65="","",CONCATENATE(VLOOKUP($B65,'SL-D'!$A$5:$F$68,3)," (",VLOOKUP($B65,'SL-D'!$A$5:$F$68,5),")"))</f>
      </c>
      <c r="D65" s="3"/>
      <c r="E65" s="140"/>
      <c r="F65" s="168"/>
      <c r="G65" s="42"/>
      <c r="H65" s="42"/>
      <c r="I65" s="42"/>
      <c r="J65" s="42"/>
      <c r="K65" s="42"/>
      <c r="L65" s="42"/>
      <c r="M65" s="42"/>
    </row>
    <row r="66" spans="3:13" ht="13.5" customHeight="1">
      <c r="C66" s="41"/>
      <c r="D66" s="165">
        <v>48</v>
      </c>
      <c r="E66" s="139"/>
      <c r="F66" s="169"/>
      <c r="G66" s="42"/>
      <c r="H66" s="42"/>
      <c r="I66" s="42"/>
      <c r="J66" s="42"/>
      <c r="K66" s="42"/>
      <c r="L66" s="42"/>
      <c r="M66" s="42"/>
    </row>
    <row r="67" spans="1:5" ht="13.5" customHeight="1">
      <c r="A67" s="135">
        <v>32</v>
      </c>
      <c r="B67" s="133"/>
      <c r="C67" s="39">
        <f>IF($B67="","",CONCATENATE(VLOOKUP($B67,'SL-D'!$A$5:$F$68,3)," (",VLOOKUP($B67,'SL-D'!$A$5:$F$68,5),")"))</f>
      </c>
      <c r="D67" s="166"/>
      <c r="E67" s="94"/>
    </row>
  </sheetData>
  <sheetProtection/>
  <mergeCells count="32">
    <mergeCell ref="D66:D67"/>
    <mergeCell ref="F47:F50"/>
    <mergeCell ref="H57:H64"/>
    <mergeCell ref="L21:L52"/>
    <mergeCell ref="D62:D63"/>
    <mergeCell ref="F63:F66"/>
    <mergeCell ref="D26:D27"/>
    <mergeCell ref="D30:D31"/>
    <mergeCell ref="D50:D51"/>
    <mergeCell ref="F39:F42"/>
    <mergeCell ref="F55:F58"/>
    <mergeCell ref="J45:J60"/>
    <mergeCell ref="D46:D47"/>
    <mergeCell ref="D58:D59"/>
    <mergeCell ref="D54:D55"/>
    <mergeCell ref="H41:H48"/>
    <mergeCell ref="D42:D43"/>
    <mergeCell ref="M1:N1"/>
    <mergeCell ref="D6:D7"/>
    <mergeCell ref="F7:F10"/>
    <mergeCell ref="H9:H16"/>
    <mergeCell ref="D10:D11"/>
    <mergeCell ref="J13:J28"/>
    <mergeCell ref="H25:H32"/>
    <mergeCell ref="D38:D39"/>
    <mergeCell ref="D18:D19"/>
    <mergeCell ref="F23:F26"/>
    <mergeCell ref="F15:F18"/>
    <mergeCell ref="F31:F34"/>
    <mergeCell ref="D14:D15"/>
    <mergeCell ref="D22:D23"/>
    <mergeCell ref="D34:D35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31"/>
  <sheetViews>
    <sheetView zoomScalePageLayoutView="0" workbookViewId="0" topLeftCell="G46">
      <selection activeCell="D33" sqref="D33"/>
    </sheetView>
  </sheetViews>
  <sheetFormatPr defaultColWidth="9.00390625" defaultRowHeight="13.5" customHeight="1"/>
  <cols>
    <col min="1" max="1" width="3.75390625" style="4" customWidth="1"/>
    <col min="2" max="2" width="37.75390625" style="23" customWidth="1"/>
    <col min="3" max="3" width="3.75390625" style="4" customWidth="1"/>
    <col min="4" max="4" width="37.75390625" style="23" customWidth="1"/>
    <col min="5" max="5" width="3.75390625" style="4" customWidth="1"/>
    <col min="6" max="6" width="37.75390625" style="23" customWidth="1"/>
    <col min="7" max="7" width="3.75390625" style="4" customWidth="1"/>
    <col min="8" max="8" width="37.75390625" style="23" customWidth="1"/>
    <col min="9" max="9" width="3.75390625" style="4" customWidth="1"/>
    <col min="10" max="10" width="37.75390625" style="23" customWidth="1"/>
    <col min="11" max="11" width="3.75390625" style="4" customWidth="1"/>
    <col min="12" max="16384" width="9.125" style="23" customWidth="1"/>
  </cols>
  <sheetData>
    <row r="1" spans="1:11" s="13" customFormat="1" ht="13.5" customHeight="1">
      <c r="A1" s="13" t="str">
        <f>'SL-D'!$A$1</f>
        <v>Regionální  svaz stolního tenisu</v>
      </c>
      <c r="C1" s="103"/>
      <c r="E1" s="103"/>
      <c r="G1" s="103"/>
      <c r="I1" s="103"/>
      <c r="J1" s="156">
        <f>'SL-D'!$F$1</f>
        <v>41237</v>
      </c>
      <c r="K1" s="156"/>
    </row>
    <row r="2" spans="1:11" s="13" customFormat="1" ht="13.5" customHeight="1">
      <c r="A2" s="13" t="str">
        <f>'SL-D'!$A$2</f>
        <v>Regionální přebor 2012</v>
      </c>
      <c r="C2" s="103"/>
      <c r="E2" s="103"/>
      <c r="G2" s="103"/>
      <c r="I2" s="103"/>
      <c r="K2" s="99" t="str">
        <f>'SL-D'!$F$2</f>
        <v>Regionální soutěže</v>
      </c>
    </row>
    <row r="3" spans="1:11" s="13" customFormat="1" ht="13.5" customHeight="1">
      <c r="A3" s="13" t="str">
        <f>'SL-D'!$A$3</f>
        <v>TJ Sport Kladno</v>
      </c>
      <c r="C3" s="103"/>
      <c r="E3" s="103"/>
      <c r="G3" s="103"/>
      <c r="I3" s="103"/>
      <c r="K3" s="9" t="s">
        <v>58</v>
      </c>
    </row>
    <row r="5" spans="1:8" ht="13.5" customHeight="1">
      <c r="A5" s="135">
        <v>61</v>
      </c>
      <c r="B5" s="39">
        <f>IF('P-32-KV (B)'!K20="","",IF('P-32-KV (B)'!K20='P-32-KV (B)'!I12,'P-32-KV (B)'!I28,'P-32-KV (B)'!I12))</f>
      </c>
      <c r="C5" s="3"/>
      <c r="F5" s="40"/>
      <c r="G5" s="3"/>
      <c r="H5" s="40"/>
    </row>
    <row r="6" spans="2:10" ht="13.5" customHeight="1">
      <c r="B6" s="41"/>
      <c r="C6" s="165"/>
      <c r="D6" s="139"/>
      <c r="E6" s="42" t="s">
        <v>9</v>
      </c>
      <c r="F6" s="42"/>
      <c r="G6" s="42"/>
      <c r="H6" s="42"/>
      <c r="I6" s="42"/>
      <c r="J6" s="42"/>
    </row>
    <row r="7" spans="1:10" ht="13.5" customHeight="1">
      <c r="A7" s="135">
        <v>62</v>
      </c>
      <c r="B7" s="39">
        <f>IF('P-32-KV (B)'!K52="","",IF('P-32-KV (B)'!K52='P-32-KV (B)'!I44,'P-32-KV (B)'!I60,'P-32-KV (B)'!I44))</f>
      </c>
      <c r="C7" s="166"/>
      <c r="D7" s="138"/>
      <c r="E7" s="42"/>
      <c r="F7" s="42"/>
      <c r="G7" s="42"/>
      <c r="H7" s="42"/>
      <c r="I7" s="42"/>
      <c r="J7" s="42"/>
    </row>
    <row r="8" spans="4:10" ht="13.5" customHeight="1">
      <c r="D8" s="140"/>
      <c r="E8" s="42"/>
      <c r="F8" s="42"/>
      <c r="G8" s="42"/>
      <c r="H8" s="42"/>
      <c r="I8" s="42"/>
      <c r="J8" s="140"/>
    </row>
    <row r="9" spans="1:10" ht="13.5" customHeight="1">
      <c r="A9" s="135">
        <v>57</v>
      </c>
      <c r="B9" s="39">
        <f>IF('P-32-KV (B)'!I12="","",IF('P-32-KV (B)'!I12='P-32-KV (B)'!G8,'P-32-KV (B)'!G16,'P-32-KV (B)'!G8))</f>
      </c>
      <c r="C9" s="3"/>
      <c r="D9" s="42"/>
      <c r="E9" s="42"/>
      <c r="F9" s="140"/>
      <c r="G9" s="140"/>
      <c r="H9" s="140"/>
      <c r="I9" s="42"/>
      <c r="J9" s="42"/>
    </row>
    <row r="10" spans="2:10" ht="13.5" customHeight="1">
      <c r="B10" s="41"/>
      <c r="C10" s="165">
        <v>64</v>
      </c>
      <c r="D10" s="139"/>
      <c r="E10" s="140"/>
      <c r="F10" s="42"/>
      <c r="G10" s="42"/>
      <c r="H10" s="140"/>
      <c r="I10" s="42"/>
      <c r="J10" s="42"/>
    </row>
    <row r="11" spans="1:10" ht="13.5" customHeight="1">
      <c r="A11" s="135">
        <v>58</v>
      </c>
      <c r="B11" s="39">
        <f>IF('P-32-KV (B)'!I28="","",IF('P-32-KV (B)'!I28='P-32-KV (B)'!G24,'P-32-KV (B)'!G32,'P-32-KV (B)'!G24))</f>
      </c>
      <c r="C11" s="166"/>
      <c r="D11" s="138"/>
      <c r="E11" s="167"/>
      <c r="F11" s="42"/>
      <c r="G11" s="42"/>
      <c r="H11" s="140"/>
      <c r="I11" s="42"/>
      <c r="J11" s="42"/>
    </row>
    <row r="12" spans="4:10" ht="13.5" customHeight="1">
      <c r="D12" s="140"/>
      <c r="E12" s="168"/>
      <c r="F12" s="139"/>
      <c r="G12" s="140" t="s">
        <v>10</v>
      </c>
      <c r="H12" s="140"/>
      <c r="I12" s="42"/>
      <c r="J12" s="140"/>
    </row>
    <row r="13" spans="1:10" ht="13.5" customHeight="1">
      <c r="A13" s="135">
        <v>59</v>
      </c>
      <c r="B13" s="39">
        <f>IF('P-32-KV (B)'!I44="","",IF('P-32-KV (B)'!I44='P-32-KV (B)'!G40,'P-32-KV (B)'!G48,'P-32-KV (B)'!G40))</f>
      </c>
      <c r="C13" s="3"/>
      <c r="D13" s="140"/>
      <c r="E13" s="168"/>
      <c r="F13" s="138"/>
      <c r="G13" s="42"/>
      <c r="H13" s="140"/>
      <c r="I13" s="42"/>
      <c r="J13" s="140"/>
    </row>
    <row r="14" spans="2:10" ht="13.5" customHeight="1">
      <c r="B14" s="41"/>
      <c r="C14" s="165">
        <v>65</v>
      </c>
      <c r="D14" s="139"/>
      <c r="E14" s="169"/>
      <c r="F14" s="140"/>
      <c r="G14" s="42"/>
      <c r="H14" s="140"/>
      <c r="I14" s="42"/>
      <c r="J14" s="140"/>
    </row>
    <row r="15" spans="1:10" ht="13.5" customHeight="1">
      <c r="A15" s="135">
        <v>60</v>
      </c>
      <c r="B15" s="39">
        <f>IF('P-32-KV (B)'!I60="","",IF('P-32-KV (B)'!I60='P-32-KV (B)'!G56,'P-32-KV (B)'!G64,'P-32-KV (B)'!G56))</f>
      </c>
      <c r="C15" s="166"/>
      <c r="D15" s="42"/>
      <c r="E15" s="42"/>
      <c r="F15" s="140"/>
      <c r="G15" s="42"/>
      <c r="H15" s="42"/>
      <c r="I15" s="42"/>
      <c r="J15" s="140"/>
    </row>
    <row r="16" spans="4:10" ht="13.5" customHeight="1">
      <c r="D16" s="42"/>
      <c r="E16" s="42"/>
      <c r="F16" s="140"/>
      <c r="G16" s="42"/>
      <c r="H16" s="42"/>
      <c r="I16" s="42"/>
      <c r="J16" s="140"/>
    </row>
    <row r="17" spans="1:10" ht="13.5" customHeight="1">
      <c r="A17" s="135">
        <v>64</v>
      </c>
      <c r="B17" s="39">
        <f>IF(D10="","",IF(D10=B9,B11,B9))</f>
      </c>
      <c r="C17" s="3"/>
      <c r="D17" s="42"/>
      <c r="E17" s="42"/>
      <c r="F17" s="140"/>
      <c r="G17" s="140"/>
      <c r="H17" s="140"/>
      <c r="I17" s="42"/>
      <c r="J17" s="42"/>
    </row>
    <row r="18" spans="2:10" ht="13.5" customHeight="1">
      <c r="B18" s="41"/>
      <c r="C18" s="165"/>
      <c r="D18" s="139"/>
      <c r="E18" s="42" t="s">
        <v>11</v>
      </c>
      <c r="F18" s="42"/>
      <c r="G18" s="42"/>
      <c r="H18" s="42"/>
      <c r="I18" s="42"/>
      <c r="J18" s="42"/>
    </row>
    <row r="19" spans="1:10" ht="13.5" customHeight="1">
      <c r="A19" s="135">
        <v>65</v>
      </c>
      <c r="B19" s="39">
        <f>IF(D14="","",IF(D14=B13,B15,B13))</f>
      </c>
      <c r="C19" s="166"/>
      <c r="D19" s="138"/>
      <c r="E19" s="42"/>
      <c r="F19" s="42"/>
      <c r="G19" s="42"/>
      <c r="H19" s="42"/>
      <c r="I19" s="42"/>
      <c r="J19" s="42"/>
    </row>
    <row r="20" spans="4:10" ht="13.5" customHeight="1">
      <c r="D20" s="42"/>
      <c r="E20" s="42"/>
      <c r="F20" s="42"/>
      <c r="G20" s="42"/>
      <c r="H20" s="42"/>
      <c r="I20" s="42"/>
      <c r="J20" s="42"/>
    </row>
    <row r="21" spans="1:10" ht="13.5" customHeight="1">
      <c r="A21" s="135">
        <v>49</v>
      </c>
      <c r="B21" s="39">
        <f>IF('P-32-KV (B)'!G8="","",IF('P-32-KV (B)'!G8='P-32-KV (B)'!E6,'P-32-KV (B)'!E10,'P-32-KV (B)'!E6))</f>
      </c>
      <c r="C21" s="3"/>
      <c r="D21" s="42"/>
      <c r="E21" s="42"/>
      <c r="F21" s="42"/>
      <c r="G21" s="42"/>
      <c r="H21" s="42"/>
      <c r="I21" s="42"/>
      <c r="J21" s="42"/>
    </row>
    <row r="22" spans="2:10" ht="13.5" customHeight="1">
      <c r="B22" s="41"/>
      <c r="C22" s="165">
        <v>66</v>
      </c>
      <c r="D22" s="139"/>
      <c r="E22" s="140"/>
      <c r="F22" s="42"/>
      <c r="G22" s="42"/>
      <c r="H22" s="42"/>
      <c r="I22" s="42"/>
      <c r="J22" s="42"/>
    </row>
    <row r="23" spans="1:10" ht="13.5" customHeight="1">
      <c r="A23" s="135">
        <v>50</v>
      </c>
      <c r="B23" s="39">
        <f>IF('P-32-KV (B)'!G16="","",IF('P-32-KV (B)'!G16='P-32-KV (B)'!E14,'P-32-KV (B)'!E18,'P-32-KV (B)'!E14))</f>
      </c>
      <c r="C23" s="166"/>
      <c r="D23" s="138"/>
      <c r="E23" s="167">
        <v>70</v>
      </c>
      <c r="F23" s="42"/>
      <c r="G23" s="42"/>
      <c r="H23" s="42"/>
      <c r="I23" s="42"/>
      <c r="J23" s="42"/>
    </row>
    <row r="24" spans="4:10" ht="13.5" customHeight="1">
      <c r="D24" s="140"/>
      <c r="E24" s="168"/>
      <c r="F24" s="139"/>
      <c r="G24" s="140"/>
      <c r="H24" s="42"/>
      <c r="I24" s="42"/>
      <c r="J24" s="42"/>
    </row>
    <row r="25" spans="1:10" ht="13.5" customHeight="1">
      <c r="A25" s="135">
        <v>51</v>
      </c>
      <c r="B25" s="39">
        <f>IF('P-32-KV (B)'!G24="","",IF('P-32-KV (B)'!G24='P-32-KV (B)'!E22,'P-32-KV (B)'!E26,'P-32-KV (B)'!E22))</f>
      </c>
      <c r="C25" s="3"/>
      <c r="D25" s="140"/>
      <c r="E25" s="168"/>
      <c r="F25" s="138"/>
      <c r="G25" s="167"/>
      <c r="H25" s="42"/>
      <c r="I25" s="42"/>
      <c r="J25" s="42"/>
    </row>
    <row r="26" spans="2:10" ht="13.5" customHeight="1">
      <c r="B26" s="41"/>
      <c r="C26" s="165">
        <v>67</v>
      </c>
      <c r="D26" s="139"/>
      <c r="E26" s="169"/>
      <c r="F26" s="140"/>
      <c r="G26" s="168"/>
      <c r="H26" s="42"/>
      <c r="I26" s="42"/>
      <c r="J26" s="42"/>
    </row>
    <row r="27" spans="1:10" ht="13.5" customHeight="1">
      <c r="A27" s="135">
        <v>52</v>
      </c>
      <c r="B27" s="39">
        <f>IF('P-32-KV (B)'!G32="","",IF('P-32-KV (B)'!G32='P-32-KV (B)'!E30,'P-32-KV (B)'!E34,'P-32-KV (B)'!E30))</f>
      </c>
      <c r="C27" s="166"/>
      <c r="D27" s="42"/>
      <c r="E27" s="42"/>
      <c r="F27" s="140"/>
      <c r="G27" s="168"/>
      <c r="H27" s="42"/>
      <c r="I27" s="42"/>
      <c r="J27" s="42"/>
    </row>
    <row r="28" spans="4:10" ht="13.5" customHeight="1">
      <c r="D28" s="42"/>
      <c r="E28" s="42"/>
      <c r="F28" s="140"/>
      <c r="G28" s="168"/>
      <c r="H28" s="139"/>
      <c r="I28" s="140" t="s">
        <v>12</v>
      </c>
      <c r="J28" s="42"/>
    </row>
    <row r="29" spans="1:10" ht="13.5" customHeight="1">
      <c r="A29" s="135">
        <v>53</v>
      </c>
      <c r="B29" s="39">
        <f>IF('P-32-KV (B)'!G40="","",IF('P-32-KV (B)'!G40='P-32-KV (B)'!E38,'P-32-KV (B)'!E42,'P-32-KV (B)'!E38))</f>
      </c>
      <c r="C29" s="3"/>
      <c r="D29" s="42"/>
      <c r="E29" s="42"/>
      <c r="F29" s="140"/>
      <c r="G29" s="168"/>
      <c r="H29" s="138"/>
      <c r="I29" s="42"/>
      <c r="J29" s="42"/>
    </row>
    <row r="30" spans="2:10" ht="13.5" customHeight="1">
      <c r="B30" s="41"/>
      <c r="C30" s="165">
        <v>68</v>
      </c>
      <c r="D30" s="139"/>
      <c r="E30" s="140"/>
      <c r="F30" s="140"/>
      <c r="G30" s="168"/>
      <c r="H30" s="140"/>
      <c r="I30" s="42"/>
      <c r="J30" s="42"/>
    </row>
    <row r="31" spans="1:10" ht="13.5" customHeight="1">
      <c r="A31" s="135">
        <v>54</v>
      </c>
      <c r="B31" s="39">
        <f>IF('P-32-KV (B)'!G48="","",IF('P-32-KV (B)'!G48='P-32-KV (B)'!E46,'P-32-KV (B)'!E50,'P-32-KV (B)'!E46))</f>
      </c>
      <c r="C31" s="166"/>
      <c r="D31" s="138"/>
      <c r="E31" s="167">
        <v>71</v>
      </c>
      <c r="F31" s="140"/>
      <c r="G31" s="168"/>
      <c r="H31" s="140"/>
      <c r="I31" s="42"/>
      <c r="J31" s="42"/>
    </row>
    <row r="32" spans="4:10" ht="13.5" customHeight="1">
      <c r="D32" s="140"/>
      <c r="E32" s="168"/>
      <c r="F32" s="139"/>
      <c r="G32" s="169"/>
      <c r="H32" s="140"/>
      <c r="I32" s="42"/>
      <c r="J32" s="42"/>
    </row>
    <row r="33" spans="1:10" ht="13.5" customHeight="1">
      <c r="A33" s="135">
        <v>55</v>
      </c>
      <c r="B33" s="39">
        <f>IF('P-32-KV (B)'!G56="","",IF('P-32-KV (B)'!G56='P-32-KV (B)'!E54,'P-32-KV (B)'!E58,'P-32-KV (B)'!E54))</f>
      </c>
      <c r="C33" s="3"/>
      <c r="D33" s="140"/>
      <c r="E33" s="168"/>
      <c r="F33" s="42"/>
      <c r="G33" s="42"/>
      <c r="H33" s="140"/>
      <c r="I33" s="42"/>
      <c r="J33" s="42"/>
    </row>
    <row r="34" spans="2:10" ht="13.5" customHeight="1">
      <c r="B34" s="41"/>
      <c r="C34" s="165">
        <v>69</v>
      </c>
      <c r="D34" s="139"/>
      <c r="E34" s="169"/>
      <c r="F34" s="42"/>
      <c r="G34" s="42"/>
      <c r="H34" s="42"/>
      <c r="I34" s="42"/>
      <c r="J34" s="42"/>
    </row>
    <row r="35" spans="1:10" ht="13.5" customHeight="1">
      <c r="A35" s="135">
        <v>56</v>
      </c>
      <c r="B35" s="39">
        <f>IF('P-32-KV (B)'!G64="","",IF('P-32-KV (B)'!G64='P-32-KV (B)'!E62,'P-32-KV (B)'!E66,'P-32-KV (B)'!E62))</f>
      </c>
      <c r="C35" s="166"/>
      <c r="D35" s="42"/>
      <c r="E35" s="42"/>
      <c r="F35" s="42"/>
      <c r="G35" s="42"/>
      <c r="H35" s="42"/>
      <c r="I35" s="42"/>
      <c r="J35" s="42"/>
    </row>
    <row r="36" spans="4:10" ht="13.5" customHeight="1">
      <c r="D36" s="42"/>
      <c r="E36" s="42"/>
      <c r="F36" s="42"/>
      <c r="G36" s="42"/>
      <c r="H36" s="42"/>
      <c r="I36" s="42"/>
      <c r="J36" s="42"/>
    </row>
    <row r="37" spans="1:10" ht="13.5" customHeight="1">
      <c r="A37" s="135">
        <v>70</v>
      </c>
      <c r="B37" s="39">
        <f>IF(F24="","",IF(F24=D22,D26,D22))</f>
      </c>
      <c r="C37" s="3"/>
      <c r="D37" s="42"/>
      <c r="E37" s="42"/>
      <c r="F37" s="140"/>
      <c r="G37" s="140"/>
      <c r="H37" s="140"/>
      <c r="I37" s="42"/>
      <c r="J37" s="42"/>
    </row>
    <row r="38" spans="2:10" ht="13.5" customHeight="1">
      <c r="B38" s="41"/>
      <c r="C38" s="165"/>
      <c r="D38" s="139"/>
      <c r="E38" s="42" t="s">
        <v>13</v>
      </c>
      <c r="F38" s="42"/>
      <c r="G38" s="42"/>
      <c r="H38" s="42"/>
      <c r="I38" s="42"/>
      <c r="J38" s="42"/>
    </row>
    <row r="39" spans="1:10" ht="13.5" customHeight="1">
      <c r="A39" s="135">
        <v>71</v>
      </c>
      <c r="B39" s="39">
        <f>IF(F32="","",IF(F32=D30,D34,D30))</f>
      </c>
      <c r="C39" s="166"/>
      <c r="D39" s="138"/>
      <c r="E39" s="42"/>
      <c r="F39" s="42"/>
      <c r="G39" s="42"/>
      <c r="H39" s="42"/>
      <c r="I39" s="42"/>
      <c r="J39" s="42"/>
    </row>
    <row r="40" spans="4:10" ht="13.5" customHeight="1">
      <c r="D40" s="42"/>
      <c r="E40" s="42"/>
      <c r="F40" s="42"/>
      <c r="G40" s="42"/>
      <c r="H40" s="42"/>
      <c r="I40" s="42"/>
      <c r="J40" s="42"/>
    </row>
    <row r="41" spans="1:10" ht="13.5" customHeight="1">
      <c r="A41" s="135">
        <v>66</v>
      </c>
      <c r="B41" s="39">
        <f>IF(D22="","",IF(D22=B21,B23,B21))</f>
      </c>
      <c r="C41" s="3"/>
      <c r="D41" s="42"/>
      <c r="E41" s="42"/>
      <c r="F41" s="140"/>
      <c r="G41" s="140"/>
      <c r="H41" s="140"/>
      <c r="I41" s="42"/>
      <c r="J41" s="42"/>
    </row>
    <row r="42" spans="2:10" ht="13.5" customHeight="1">
      <c r="B42" s="41"/>
      <c r="C42" s="165">
        <v>72</v>
      </c>
      <c r="D42" s="139"/>
      <c r="E42" s="140"/>
      <c r="F42" s="42"/>
      <c r="G42" s="42"/>
      <c r="H42" s="140"/>
      <c r="I42" s="42"/>
      <c r="J42" s="42"/>
    </row>
    <row r="43" spans="1:10" ht="13.5" customHeight="1">
      <c r="A43" s="135">
        <v>67</v>
      </c>
      <c r="B43" s="39">
        <f>IF(D26="","",IF(D26=B25,B27,B25))</f>
      </c>
      <c r="C43" s="166"/>
      <c r="D43" s="138"/>
      <c r="E43" s="167"/>
      <c r="F43" s="42"/>
      <c r="G43" s="42"/>
      <c r="H43" s="140"/>
      <c r="I43" s="42"/>
      <c r="J43" s="42"/>
    </row>
    <row r="44" spans="4:10" ht="13.5" customHeight="1">
      <c r="D44" s="140"/>
      <c r="E44" s="168"/>
      <c r="F44" s="139"/>
      <c r="G44" s="140" t="s">
        <v>14</v>
      </c>
      <c r="H44" s="140"/>
      <c r="I44" s="42"/>
      <c r="J44" s="140"/>
    </row>
    <row r="45" spans="1:10" ht="13.5" customHeight="1">
      <c r="A45" s="135">
        <v>68</v>
      </c>
      <c r="B45" s="39">
        <f>IF(D30="","",IF(D30=B29,B31,B29))</f>
      </c>
      <c r="C45" s="3"/>
      <c r="D45" s="140"/>
      <c r="E45" s="168"/>
      <c r="F45" s="138"/>
      <c r="G45" s="42"/>
      <c r="H45" s="140"/>
      <c r="I45" s="42"/>
      <c r="J45" s="140"/>
    </row>
    <row r="46" spans="2:10" ht="13.5" customHeight="1">
      <c r="B46" s="41"/>
      <c r="C46" s="165">
        <v>73</v>
      </c>
      <c r="D46" s="139"/>
      <c r="E46" s="169"/>
      <c r="F46" s="140"/>
      <c r="G46" s="42"/>
      <c r="H46" s="140"/>
      <c r="I46" s="42"/>
      <c r="J46" s="140"/>
    </row>
    <row r="47" spans="1:10" ht="13.5" customHeight="1">
      <c r="A47" s="135">
        <v>69</v>
      </c>
      <c r="B47" s="39">
        <f>IF(D34="","",IF(D34=B33,B35,B33))</f>
      </c>
      <c r="C47" s="166"/>
      <c r="D47" s="42"/>
      <c r="E47" s="42"/>
      <c r="F47" s="140"/>
      <c r="G47" s="42"/>
      <c r="H47" s="42"/>
      <c r="I47" s="42"/>
      <c r="J47" s="140"/>
    </row>
    <row r="48" spans="4:10" ht="13.5" customHeight="1">
      <c r="D48" s="42"/>
      <c r="E48" s="42"/>
      <c r="F48" s="42"/>
      <c r="G48" s="42"/>
      <c r="H48" s="42"/>
      <c r="I48" s="42"/>
      <c r="J48" s="42"/>
    </row>
    <row r="49" spans="1:10" ht="13.5" customHeight="1">
      <c r="A49" s="135">
        <v>72</v>
      </c>
      <c r="B49" s="39">
        <f>IF(D42="","",IF(D42=B41,B43,B41))</f>
      </c>
      <c r="C49" s="3"/>
      <c r="D49" s="42"/>
      <c r="E49" s="42"/>
      <c r="F49" s="140"/>
      <c r="G49" s="140"/>
      <c r="H49" s="140"/>
      <c r="I49" s="42"/>
      <c r="J49" s="42"/>
    </row>
    <row r="50" spans="2:10" ht="13.5" customHeight="1">
      <c r="B50" s="41"/>
      <c r="C50" s="165"/>
      <c r="D50" s="139"/>
      <c r="E50" s="42" t="s">
        <v>15</v>
      </c>
      <c r="F50" s="42"/>
      <c r="G50" s="42"/>
      <c r="H50" s="42"/>
      <c r="I50" s="42"/>
      <c r="J50" s="42"/>
    </row>
    <row r="51" spans="1:10" ht="13.5" customHeight="1">
      <c r="A51" s="135">
        <v>73</v>
      </c>
      <c r="B51" s="39">
        <f>IF(D46="","",IF(D46=B45,B47,B45))</f>
      </c>
      <c r="C51" s="166"/>
      <c r="D51" s="138"/>
      <c r="E51" s="42"/>
      <c r="F51" s="42"/>
      <c r="G51" s="42"/>
      <c r="H51" s="42"/>
      <c r="I51" s="42"/>
      <c r="J51" s="42"/>
    </row>
    <row r="52" spans="4:10" ht="13.5" customHeight="1">
      <c r="D52" s="42"/>
      <c r="E52" s="42"/>
      <c r="F52" s="42"/>
      <c r="G52" s="42"/>
      <c r="H52" s="42"/>
      <c r="I52" s="42"/>
      <c r="J52" s="42"/>
    </row>
    <row r="53" spans="1:10" ht="13.5" customHeight="1">
      <c r="A53" s="135">
        <v>33</v>
      </c>
      <c r="B53" s="39">
        <f>IF('P-32-KV (B)'!E6="","",IF('P-32-KV (B)'!E6='P-32-KV (B)'!C5,'P-32-KV (B)'!C7,'P-32-KV (B)'!C5))</f>
      </c>
      <c r="C53" s="3"/>
      <c r="D53" s="42"/>
      <c r="E53" s="42"/>
      <c r="F53" s="42"/>
      <c r="G53" s="42"/>
      <c r="H53" s="42"/>
      <c r="I53" s="42"/>
      <c r="J53" s="42"/>
    </row>
    <row r="54" spans="2:10" ht="13.5" customHeight="1">
      <c r="B54" s="41"/>
      <c r="C54" s="165">
        <v>74</v>
      </c>
      <c r="D54" s="139"/>
      <c r="E54" s="140"/>
      <c r="F54" s="42"/>
      <c r="G54" s="42"/>
      <c r="H54" s="42"/>
      <c r="I54" s="42"/>
      <c r="J54" s="42"/>
    </row>
    <row r="55" spans="1:10" ht="13.5" customHeight="1">
      <c r="A55" s="135">
        <v>34</v>
      </c>
      <c r="B55" s="39">
        <f>IF('P-32-KV (B)'!E10="","",IF('P-32-KV (B)'!E10='P-32-KV (B)'!C9,'P-32-KV (B)'!C11,'P-32-KV (B)'!C9))</f>
      </c>
      <c r="C55" s="166"/>
      <c r="D55" s="138"/>
      <c r="E55" s="167">
        <v>82</v>
      </c>
      <c r="F55" s="42"/>
      <c r="G55" s="42"/>
      <c r="H55" s="42"/>
      <c r="I55" s="42"/>
      <c r="J55" s="42"/>
    </row>
    <row r="56" spans="4:10" ht="13.5" customHeight="1">
      <c r="D56" s="140"/>
      <c r="E56" s="168"/>
      <c r="F56" s="139"/>
      <c r="G56" s="140"/>
      <c r="H56" s="42"/>
      <c r="I56" s="42"/>
      <c r="J56" s="42"/>
    </row>
    <row r="57" spans="1:10" ht="13.5" customHeight="1">
      <c r="A57" s="135">
        <v>35</v>
      </c>
      <c r="B57" s="39">
        <f>IF('P-32-KV (B)'!E14="","",IF('P-32-KV (B)'!E14='P-32-KV (B)'!C13,'P-32-KV (B)'!C15,'P-32-KV (B)'!C13))</f>
      </c>
      <c r="C57" s="3"/>
      <c r="D57" s="140"/>
      <c r="E57" s="168"/>
      <c r="F57" s="138"/>
      <c r="G57" s="167">
        <v>86</v>
      </c>
      <c r="H57" s="42"/>
      <c r="I57" s="42"/>
      <c r="J57" s="42"/>
    </row>
    <row r="58" spans="2:10" ht="13.5" customHeight="1">
      <c r="B58" s="41"/>
      <c r="C58" s="165">
        <v>75</v>
      </c>
      <c r="D58" s="139"/>
      <c r="E58" s="169"/>
      <c r="F58" s="140"/>
      <c r="G58" s="168"/>
      <c r="H58" s="42"/>
      <c r="I58" s="42"/>
      <c r="J58" s="42"/>
    </row>
    <row r="59" spans="1:10" ht="13.5" customHeight="1">
      <c r="A59" s="135">
        <v>36</v>
      </c>
      <c r="B59" s="39">
        <f>IF('P-32-KV (B)'!E18="","",IF('P-32-KV (B)'!E18='P-32-KV (B)'!C17,'P-32-KV (B)'!C19,'P-32-KV (B)'!C17))</f>
      </c>
      <c r="C59" s="166"/>
      <c r="D59" s="42"/>
      <c r="E59" s="42"/>
      <c r="F59" s="140"/>
      <c r="G59" s="168"/>
      <c r="H59" s="42"/>
      <c r="I59" s="42"/>
      <c r="J59" s="42"/>
    </row>
    <row r="60" spans="4:10" ht="13.5" customHeight="1">
      <c r="D60" s="42"/>
      <c r="E60" s="42"/>
      <c r="F60" s="140"/>
      <c r="G60" s="168"/>
      <c r="H60" s="139"/>
      <c r="I60" s="140"/>
      <c r="J60" s="42"/>
    </row>
    <row r="61" spans="1:10" ht="13.5" customHeight="1">
      <c r="A61" s="135">
        <v>37</v>
      </c>
      <c r="B61" s="39">
        <f>IF('P-32-KV (B)'!E22="","",IF('P-32-KV (B)'!E22='P-32-KV (B)'!C21,'P-32-KV (B)'!C23,'P-32-KV (B)'!C21))</f>
      </c>
      <c r="C61" s="3"/>
      <c r="D61" s="42"/>
      <c r="E61" s="42"/>
      <c r="F61" s="140"/>
      <c r="G61" s="168"/>
      <c r="H61" s="138"/>
      <c r="I61" s="167"/>
      <c r="J61" s="42"/>
    </row>
    <row r="62" spans="2:10" ht="13.5" customHeight="1">
      <c r="B62" s="41"/>
      <c r="C62" s="165">
        <v>76</v>
      </c>
      <c r="D62" s="139"/>
      <c r="E62" s="140"/>
      <c r="F62" s="140"/>
      <c r="G62" s="168"/>
      <c r="H62" s="140"/>
      <c r="I62" s="168"/>
      <c r="J62" s="42"/>
    </row>
    <row r="63" spans="1:10" ht="13.5" customHeight="1">
      <c r="A63" s="135">
        <v>38</v>
      </c>
      <c r="B63" s="39">
        <f>IF('P-32-KV (B)'!E26="","",IF('P-32-KV (B)'!E26='P-32-KV (B)'!C25,'P-32-KV (B)'!C27,'P-32-KV (B)'!C25))</f>
      </c>
      <c r="C63" s="166"/>
      <c r="D63" s="138"/>
      <c r="E63" s="167">
        <v>83</v>
      </c>
      <c r="F63" s="140"/>
      <c r="G63" s="168"/>
      <c r="H63" s="140"/>
      <c r="I63" s="168"/>
      <c r="J63" s="42"/>
    </row>
    <row r="64" spans="4:10" ht="13.5" customHeight="1">
      <c r="D64" s="140"/>
      <c r="E64" s="168"/>
      <c r="F64" s="139"/>
      <c r="G64" s="169"/>
      <c r="H64" s="140"/>
      <c r="I64" s="168"/>
      <c r="J64" s="42"/>
    </row>
    <row r="65" spans="1:10" ht="13.5" customHeight="1">
      <c r="A65" s="135">
        <v>39</v>
      </c>
      <c r="B65" s="39">
        <f>IF('P-32-KV (B)'!E30="","",IF('P-32-KV (B)'!E30='P-32-KV (B)'!C29,'P-32-KV (B)'!C31,'P-32-KV (B)'!C29))</f>
      </c>
      <c r="C65" s="3"/>
      <c r="D65" s="140"/>
      <c r="E65" s="168"/>
      <c r="F65" s="42"/>
      <c r="G65" s="42"/>
      <c r="H65" s="140"/>
      <c r="I65" s="168"/>
      <c r="J65" s="42"/>
    </row>
    <row r="66" spans="2:10" ht="13.5" customHeight="1">
      <c r="B66" s="41"/>
      <c r="C66" s="165">
        <v>77</v>
      </c>
      <c r="D66" s="139"/>
      <c r="E66" s="169"/>
      <c r="F66" s="42"/>
      <c r="G66" s="42"/>
      <c r="H66" s="140"/>
      <c r="I66" s="168"/>
      <c r="J66" s="42"/>
    </row>
    <row r="67" spans="1:10" ht="13.5" customHeight="1">
      <c r="A67" s="135">
        <v>40</v>
      </c>
      <c r="B67" s="39">
        <f>IF('P-32-KV (B)'!E34="","",IF('P-32-KV (B)'!E34='P-32-KV (B)'!C33,'P-32-KV (B)'!C35,'P-32-KV (B)'!C33))</f>
      </c>
      <c r="C67" s="166"/>
      <c r="D67" s="42"/>
      <c r="E67" s="42"/>
      <c r="F67" s="42"/>
      <c r="G67" s="42"/>
      <c r="H67" s="140"/>
      <c r="I67" s="168"/>
      <c r="J67" s="42"/>
    </row>
    <row r="68" spans="4:11" ht="13.5" customHeight="1">
      <c r="D68" s="42"/>
      <c r="E68" s="42"/>
      <c r="F68" s="42"/>
      <c r="G68" s="42"/>
      <c r="H68" s="140"/>
      <c r="I68" s="168"/>
      <c r="J68" s="139"/>
      <c r="K68" s="4" t="s">
        <v>18</v>
      </c>
    </row>
    <row r="69" spans="1:10" ht="13.5" customHeight="1">
      <c r="A69" s="135">
        <v>41</v>
      </c>
      <c r="B69" s="39">
        <f>IF('P-32-KV (B)'!E38="","",IF('P-32-KV (B)'!E38='P-32-KV (B)'!C37,'P-32-KV (B)'!C39,'P-32-KV (B)'!C37))</f>
      </c>
      <c r="C69" s="3"/>
      <c r="D69" s="42"/>
      <c r="E69" s="42"/>
      <c r="F69" s="140"/>
      <c r="G69" s="140"/>
      <c r="H69" s="140"/>
      <c r="I69" s="168"/>
      <c r="J69" s="138"/>
    </row>
    <row r="70" spans="2:10" ht="13.5" customHeight="1">
      <c r="B70" s="41"/>
      <c r="C70" s="165">
        <v>78</v>
      </c>
      <c r="D70" s="39"/>
      <c r="E70" s="140"/>
      <c r="F70" s="42"/>
      <c r="G70" s="42"/>
      <c r="H70" s="140"/>
      <c r="I70" s="168"/>
      <c r="J70" s="140"/>
    </row>
    <row r="71" spans="1:10" ht="13.5" customHeight="1">
      <c r="A71" s="135">
        <v>42</v>
      </c>
      <c r="B71" s="39">
        <f>IF('P-32-KV (B)'!E42="","",IF('P-32-KV (B)'!E42='P-32-KV (B)'!C41,'P-32-KV (B)'!C43,'P-32-KV (B)'!C41))</f>
      </c>
      <c r="C71" s="166"/>
      <c r="D71" s="138"/>
      <c r="E71" s="167">
        <v>84</v>
      </c>
      <c r="F71" s="42"/>
      <c r="G71" s="42"/>
      <c r="H71" s="140"/>
      <c r="I71" s="168"/>
      <c r="J71" s="140"/>
    </row>
    <row r="72" spans="4:10" ht="13.5" customHeight="1">
      <c r="D72" s="140"/>
      <c r="E72" s="168"/>
      <c r="F72" s="139"/>
      <c r="G72" s="140"/>
      <c r="H72" s="140"/>
      <c r="I72" s="168"/>
      <c r="J72" s="140"/>
    </row>
    <row r="73" spans="1:10" ht="13.5" customHeight="1">
      <c r="A73" s="135">
        <v>43</v>
      </c>
      <c r="B73" s="39">
        <f>IF('P-32-KV (B)'!E46="","",IF('P-32-KV (B)'!E46='P-32-KV (B)'!C45,'P-32-KV (B)'!C47,'P-32-KV (B)'!C45))</f>
      </c>
      <c r="C73" s="3"/>
      <c r="D73" s="140"/>
      <c r="E73" s="168"/>
      <c r="F73" s="138"/>
      <c r="G73" s="167">
        <v>87</v>
      </c>
      <c r="H73" s="140"/>
      <c r="I73" s="168"/>
      <c r="J73" s="140"/>
    </row>
    <row r="74" spans="2:10" ht="13.5" customHeight="1">
      <c r="B74" s="41"/>
      <c r="C74" s="165">
        <v>79</v>
      </c>
      <c r="D74" s="139"/>
      <c r="E74" s="169"/>
      <c r="F74" s="140"/>
      <c r="G74" s="168"/>
      <c r="H74" s="140"/>
      <c r="I74" s="168"/>
      <c r="J74" s="140"/>
    </row>
    <row r="75" spans="1:10" ht="13.5" customHeight="1">
      <c r="A75" s="135">
        <v>44</v>
      </c>
      <c r="B75" s="39">
        <f>IF('P-32-KV (B)'!E50="","",IF('P-32-KV (B)'!E50='P-32-KV (B)'!C49,'P-32-KV (B)'!C51,'P-32-KV (B)'!C49))</f>
      </c>
      <c r="C75" s="166"/>
      <c r="D75" s="42"/>
      <c r="E75" s="42"/>
      <c r="F75" s="140"/>
      <c r="G75" s="168"/>
      <c r="H75" s="140"/>
      <c r="I75" s="168"/>
      <c r="J75" s="140"/>
    </row>
    <row r="76" spans="4:10" ht="13.5" customHeight="1">
      <c r="D76" s="42"/>
      <c r="E76" s="42"/>
      <c r="F76" s="140"/>
      <c r="G76" s="168"/>
      <c r="H76" s="139"/>
      <c r="I76" s="169"/>
      <c r="J76" s="140"/>
    </row>
    <row r="77" spans="1:10" ht="13.5" customHeight="1">
      <c r="A77" s="135">
        <v>45</v>
      </c>
      <c r="B77" s="39">
        <f>IF('P-32-KV (B)'!E54="","",IF('P-32-KV (B)'!E54='P-32-KV (B)'!C53,'P-32-KV (B)'!C55,'P-32-KV (B)'!C53))</f>
      </c>
      <c r="C77" s="3"/>
      <c r="D77" s="42"/>
      <c r="E77" s="42"/>
      <c r="F77" s="140"/>
      <c r="G77" s="168"/>
      <c r="H77" s="42"/>
      <c r="I77" s="42"/>
      <c r="J77" s="140"/>
    </row>
    <row r="78" spans="2:10" ht="13.5" customHeight="1">
      <c r="B78" s="41"/>
      <c r="C78" s="165">
        <v>80</v>
      </c>
      <c r="D78" s="139"/>
      <c r="E78" s="140"/>
      <c r="F78" s="140"/>
      <c r="G78" s="168"/>
      <c r="H78" s="42"/>
      <c r="I78" s="42"/>
      <c r="J78" s="140"/>
    </row>
    <row r="79" spans="1:10" ht="13.5" customHeight="1">
      <c r="A79" s="135">
        <v>46</v>
      </c>
      <c r="B79" s="39">
        <f>IF('P-32-KV (B)'!E58="","",IF('P-32-KV (B)'!E58='P-32-KV (B)'!C57,'P-32-KV (B)'!C59,'P-32-KV (B)'!C57))</f>
      </c>
      <c r="C79" s="166"/>
      <c r="D79" s="138"/>
      <c r="E79" s="167">
        <v>85</v>
      </c>
      <c r="F79" s="140"/>
      <c r="G79" s="168"/>
      <c r="H79" s="42"/>
      <c r="I79" s="42"/>
      <c r="J79" s="140"/>
    </row>
    <row r="80" spans="4:10" ht="13.5" customHeight="1">
      <c r="D80" s="140"/>
      <c r="E80" s="168"/>
      <c r="F80" s="139"/>
      <c r="G80" s="169"/>
      <c r="H80" s="42"/>
      <c r="I80" s="42"/>
      <c r="J80" s="140"/>
    </row>
    <row r="81" spans="1:10" ht="13.5" customHeight="1">
      <c r="A81" s="135">
        <v>47</v>
      </c>
      <c r="B81" s="39">
        <f>IF('P-32-KV (B)'!E62="","",IF('P-32-KV (B)'!E62='P-32-KV (B)'!C61,'P-32-KV (B)'!C63,'P-32-KV (B)'!C61))</f>
      </c>
      <c r="C81" s="3"/>
      <c r="D81" s="140"/>
      <c r="E81" s="168"/>
      <c r="F81" s="42"/>
      <c r="G81" s="42"/>
      <c r="H81" s="42"/>
      <c r="I81" s="42"/>
      <c r="J81" s="140"/>
    </row>
    <row r="82" spans="2:10" ht="13.5" customHeight="1">
      <c r="B82" s="41"/>
      <c r="C82" s="165">
        <v>81</v>
      </c>
      <c r="D82" s="139"/>
      <c r="E82" s="169"/>
      <c r="F82" s="42"/>
      <c r="G82" s="42"/>
      <c r="H82" s="42"/>
      <c r="I82" s="42"/>
      <c r="J82" s="42"/>
    </row>
    <row r="83" spans="1:10" ht="13.5" customHeight="1">
      <c r="A83" s="135">
        <v>48</v>
      </c>
      <c r="B83" s="39">
        <f>IF('P-32-KV (B)'!E66="","",IF('P-32-KV (B)'!E66='P-32-KV (B)'!C65,'P-32-KV (B)'!C67,'P-32-KV (B)'!C65))</f>
      </c>
      <c r="C83" s="166"/>
      <c r="D83" s="42"/>
      <c r="E83" s="42"/>
      <c r="F83" s="42"/>
      <c r="G83" s="42"/>
      <c r="H83" s="42"/>
      <c r="I83" s="42"/>
      <c r="J83" s="42"/>
    </row>
    <row r="84" spans="4:10" ht="13.5" customHeight="1">
      <c r="D84" s="42"/>
      <c r="E84" s="42"/>
      <c r="F84" s="42"/>
      <c r="G84" s="42"/>
      <c r="H84" s="42"/>
      <c r="I84" s="42"/>
      <c r="J84" s="42"/>
    </row>
    <row r="85" spans="1:10" ht="13.5" customHeight="1">
      <c r="A85" s="135">
        <v>86</v>
      </c>
      <c r="B85" s="39">
        <f>IF(H60="","",IF(H60=F56,F64,F56))</f>
      </c>
      <c r="C85" s="3"/>
      <c r="D85" s="42"/>
      <c r="E85" s="42"/>
      <c r="F85" s="140"/>
      <c r="G85" s="140"/>
      <c r="H85" s="140"/>
      <c r="I85" s="42"/>
      <c r="J85" s="42"/>
    </row>
    <row r="86" spans="2:10" ht="13.5" customHeight="1">
      <c r="B86" s="41"/>
      <c r="C86" s="165"/>
      <c r="D86" s="139"/>
      <c r="E86" s="42" t="s">
        <v>19</v>
      </c>
      <c r="F86" s="42"/>
      <c r="G86" s="42"/>
      <c r="H86" s="42"/>
      <c r="I86" s="42"/>
      <c r="J86" s="42"/>
    </row>
    <row r="87" spans="1:10" ht="13.5" customHeight="1">
      <c r="A87" s="135">
        <v>87</v>
      </c>
      <c r="B87" s="39">
        <f>IF(H76="","",IF(H76=F72,F80,F72))</f>
      </c>
      <c r="C87" s="166"/>
      <c r="D87" s="138"/>
      <c r="E87" s="42"/>
      <c r="F87" s="42"/>
      <c r="G87" s="42"/>
      <c r="H87" s="42"/>
      <c r="I87" s="42"/>
      <c r="J87" s="42"/>
    </row>
    <row r="88" spans="4:10" ht="13.5" customHeight="1">
      <c r="D88" s="42"/>
      <c r="E88" s="42"/>
      <c r="F88" s="42"/>
      <c r="G88" s="42"/>
      <c r="H88" s="42"/>
      <c r="I88" s="42"/>
      <c r="J88" s="42"/>
    </row>
    <row r="89" spans="1:10" ht="13.5" customHeight="1">
      <c r="A89" s="135">
        <v>82</v>
      </c>
      <c r="B89" s="39">
        <f>IF(F56="","",IF(F56=D54,D58,D54))</f>
      </c>
      <c r="C89" s="3"/>
      <c r="D89" s="42"/>
      <c r="E89" s="42"/>
      <c r="F89" s="140"/>
      <c r="G89" s="140"/>
      <c r="H89" s="140"/>
      <c r="I89" s="42"/>
      <c r="J89" s="42"/>
    </row>
    <row r="90" spans="2:10" ht="13.5" customHeight="1">
      <c r="B90" s="41"/>
      <c r="C90" s="165">
        <v>88</v>
      </c>
      <c r="D90" s="139"/>
      <c r="E90" s="140"/>
      <c r="F90" s="42"/>
      <c r="G90" s="42"/>
      <c r="H90" s="140"/>
      <c r="I90" s="42"/>
      <c r="J90" s="42"/>
    </row>
    <row r="91" spans="1:10" ht="13.5" customHeight="1">
      <c r="A91" s="135">
        <v>83</v>
      </c>
      <c r="B91" s="39">
        <f>IF(F64="","",IF(F64=D62,D66,D62))</f>
      </c>
      <c r="C91" s="166"/>
      <c r="D91" s="138"/>
      <c r="E91" s="167"/>
      <c r="F91" s="42"/>
      <c r="G91" s="42"/>
      <c r="H91" s="140"/>
      <c r="I91" s="42"/>
      <c r="J91" s="42"/>
    </row>
    <row r="92" spans="4:10" ht="13.5" customHeight="1">
      <c r="D92" s="140"/>
      <c r="E92" s="168"/>
      <c r="F92" s="139"/>
      <c r="G92" s="140" t="s">
        <v>20</v>
      </c>
      <c r="H92" s="140"/>
      <c r="I92" s="42"/>
      <c r="J92" s="140"/>
    </row>
    <row r="93" spans="1:10" ht="13.5" customHeight="1">
      <c r="A93" s="135">
        <v>84</v>
      </c>
      <c r="B93" s="39">
        <f>IF(F72="","",IF(F72=D70,D74,D70))</f>
      </c>
      <c r="C93" s="3"/>
      <c r="D93" s="140"/>
      <c r="E93" s="168"/>
      <c r="F93" s="138"/>
      <c r="G93" s="42"/>
      <c r="H93" s="140"/>
      <c r="I93" s="42"/>
      <c r="J93" s="140"/>
    </row>
    <row r="94" spans="2:10" ht="13.5" customHeight="1">
      <c r="B94" s="41"/>
      <c r="C94" s="165">
        <v>89</v>
      </c>
      <c r="D94" s="139"/>
      <c r="E94" s="169"/>
      <c r="F94" s="140"/>
      <c r="G94" s="42"/>
      <c r="H94" s="140"/>
      <c r="I94" s="42"/>
      <c r="J94" s="140"/>
    </row>
    <row r="95" spans="1:10" ht="13.5" customHeight="1">
      <c r="A95" s="135">
        <v>85</v>
      </c>
      <c r="B95" s="39">
        <f>IF(F80="","",IF(F80=D78,D82,D78))</f>
      </c>
      <c r="C95" s="166"/>
      <c r="D95" s="42"/>
      <c r="E95" s="42"/>
      <c r="F95" s="140"/>
      <c r="G95" s="42"/>
      <c r="H95" s="42"/>
      <c r="I95" s="42"/>
      <c r="J95" s="140"/>
    </row>
    <row r="96" spans="4:10" ht="13.5" customHeight="1">
      <c r="D96" s="42"/>
      <c r="E96" s="42"/>
      <c r="F96" s="42"/>
      <c r="G96" s="42"/>
      <c r="H96" s="42"/>
      <c r="I96" s="42"/>
      <c r="J96" s="42"/>
    </row>
    <row r="97" spans="1:10" ht="13.5" customHeight="1">
      <c r="A97" s="135">
        <v>88</v>
      </c>
      <c r="B97" s="39">
        <f>IF(D90="","",IF(D90=B89,B91,B89))</f>
      </c>
      <c r="C97" s="3"/>
      <c r="D97" s="42"/>
      <c r="E97" s="42"/>
      <c r="F97" s="140"/>
      <c r="G97" s="140"/>
      <c r="H97" s="140"/>
      <c r="I97" s="42"/>
      <c r="J97" s="42"/>
    </row>
    <row r="98" spans="2:10" ht="13.5" customHeight="1">
      <c r="B98" s="41"/>
      <c r="C98" s="165"/>
      <c r="D98" s="139"/>
      <c r="E98" s="42" t="s">
        <v>21</v>
      </c>
      <c r="F98" s="42"/>
      <c r="G98" s="42"/>
      <c r="H98" s="42"/>
      <c r="I98" s="42"/>
      <c r="J98" s="42"/>
    </row>
    <row r="99" spans="1:10" ht="13.5" customHeight="1">
      <c r="A99" s="135">
        <v>89</v>
      </c>
      <c r="B99" s="39">
        <f>IF(D94="","",IF(D94=B93,B95,B93))</f>
      </c>
      <c r="C99" s="166"/>
      <c r="D99" s="138"/>
      <c r="E99" s="42"/>
      <c r="F99" s="42"/>
      <c r="G99" s="42"/>
      <c r="H99" s="42"/>
      <c r="I99" s="42"/>
      <c r="J99" s="42"/>
    </row>
    <row r="100" spans="4:10" ht="13.5" customHeight="1">
      <c r="D100" s="42"/>
      <c r="E100" s="42"/>
      <c r="F100" s="42"/>
      <c r="G100" s="42"/>
      <c r="H100" s="42"/>
      <c r="I100" s="42"/>
      <c r="J100" s="42"/>
    </row>
    <row r="101" spans="1:10" ht="13.5" customHeight="1">
      <c r="A101" s="135">
        <v>74</v>
      </c>
      <c r="B101" s="39">
        <f>IF(D54="","",IF(D54=B53,B55,B53))</f>
      </c>
      <c r="C101" s="3"/>
      <c r="D101" s="42"/>
      <c r="E101" s="42"/>
      <c r="F101" s="140"/>
      <c r="G101" s="140"/>
      <c r="H101" s="140"/>
      <c r="I101" s="42"/>
      <c r="J101" s="42"/>
    </row>
    <row r="102" spans="2:10" ht="13.5" customHeight="1">
      <c r="B102" s="41"/>
      <c r="C102" s="165">
        <v>90</v>
      </c>
      <c r="D102" s="39"/>
      <c r="E102" s="140"/>
      <c r="F102" s="42"/>
      <c r="G102" s="42"/>
      <c r="H102" s="140"/>
      <c r="I102" s="42"/>
      <c r="J102" s="42"/>
    </row>
    <row r="103" spans="1:10" ht="13.5" customHeight="1">
      <c r="A103" s="135">
        <v>75</v>
      </c>
      <c r="B103" s="39">
        <f>IF(D58="","",IF(D58=B57,B59,B57))</f>
      </c>
      <c r="C103" s="166"/>
      <c r="D103" s="138"/>
      <c r="E103" s="167">
        <v>94</v>
      </c>
      <c r="F103" s="42"/>
      <c r="G103" s="42"/>
      <c r="H103" s="140"/>
      <c r="I103" s="42"/>
      <c r="J103" s="42"/>
    </row>
    <row r="104" spans="4:10" ht="13.5" customHeight="1">
      <c r="D104" s="140"/>
      <c r="E104" s="168"/>
      <c r="F104" s="139"/>
      <c r="G104" s="140"/>
      <c r="H104" s="140"/>
      <c r="I104" s="42"/>
      <c r="J104" s="140"/>
    </row>
    <row r="105" spans="1:10" ht="13.5" customHeight="1">
      <c r="A105" s="135">
        <v>76</v>
      </c>
      <c r="B105" s="39">
        <f>IF(D62="","",IF(D62=B61,B63,B61))</f>
      </c>
      <c r="C105" s="3"/>
      <c r="D105" s="140"/>
      <c r="E105" s="168"/>
      <c r="F105" s="138"/>
      <c r="G105" s="167"/>
      <c r="H105" s="140"/>
      <c r="I105" s="42"/>
      <c r="J105" s="140"/>
    </row>
    <row r="106" spans="2:10" ht="13.5" customHeight="1">
      <c r="B106" s="41"/>
      <c r="C106" s="165">
        <v>91</v>
      </c>
      <c r="D106" s="139"/>
      <c r="E106" s="169"/>
      <c r="F106" s="140"/>
      <c r="G106" s="168"/>
      <c r="H106" s="140"/>
      <c r="I106" s="42"/>
      <c r="J106" s="140"/>
    </row>
    <row r="107" spans="1:10" ht="13.5" customHeight="1">
      <c r="A107" s="135">
        <v>77</v>
      </c>
      <c r="B107" s="39">
        <f>IF(D66="","",IF(D66=B65,B67,B65))</f>
      </c>
      <c r="C107" s="166"/>
      <c r="D107" s="42"/>
      <c r="E107" s="42"/>
      <c r="F107" s="140"/>
      <c r="G107" s="168"/>
      <c r="H107" s="140"/>
      <c r="I107" s="42"/>
      <c r="J107" s="140"/>
    </row>
    <row r="108" spans="4:10" ht="13.5" customHeight="1">
      <c r="D108" s="42"/>
      <c r="E108" s="42"/>
      <c r="F108" s="140"/>
      <c r="G108" s="168"/>
      <c r="H108" s="139"/>
      <c r="I108" s="42" t="s">
        <v>22</v>
      </c>
      <c r="J108" s="140"/>
    </row>
    <row r="109" spans="1:10" ht="13.5" customHeight="1">
      <c r="A109" s="135">
        <v>78</v>
      </c>
      <c r="B109" s="39">
        <f>IF(D70="","",IF(D70=B69,B71,B69))</f>
      </c>
      <c r="C109" s="3"/>
      <c r="D109" s="42"/>
      <c r="E109" s="42"/>
      <c r="F109" s="140"/>
      <c r="G109" s="168"/>
      <c r="H109" s="42"/>
      <c r="I109" s="42"/>
      <c r="J109" s="140"/>
    </row>
    <row r="110" spans="2:10" ht="13.5" customHeight="1">
      <c r="B110" s="41"/>
      <c r="C110" s="165">
        <v>92</v>
      </c>
      <c r="D110" s="139"/>
      <c r="E110" s="140"/>
      <c r="F110" s="140"/>
      <c r="G110" s="168"/>
      <c r="H110" s="42"/>
      <c r="I110" s="42"/>
      <c r="J110" s="140"/>
    </row>
    <row r="111" spans="1:10" ht="13.5" customHeight="1">
      <c r="A111" s="135">
        <v>79</v>
      </c>
      <c r="B111" s="39">
        <f>IF(D74="","",IF(D74=B73,B75,B73))</f>
      </c>
      <c r="C111" s="166"/>
      <c r="D111" s="138"/>
      <c r="E111" s="167">
        <v>95</v>
      </c>
      <c r="F111" s="140"/>
      <c r="G111" s="168"/>
      <c r="H111" s="42"/>
      <c r="I111" s="42"/>
      <c r="J111" s="140"/>
    </row>
    <row r="112" spans="4:10" ht="13.5" customHeight="1">
      <c r="D112" s="140"/>
      <c r="E112" s="168"/>
      <c r="F112" s="139"/>
      <c r="G112" s="169"/>
      <c r="H112" s="42"/>
      <c r="I112" s="42"/>
      <c r="J112" s="140"/>
    </row>
    <row r="113" spans="1:10" ht="13.5" customHeight="1">
      <c r="A113" s="135">
        <v>80</v>
      </c>
      <c r="B113" s="39">
        <f>IF(D78="","",IF(D78=B77,B79,B77))</f>
      </c>
      <c r="C113" s="3"/>
      <c r="D113" s="140"/>
      <c r="E113" s="168"/>
      <c r="F113" s="42"/>
      <c r="G113" s="42"/>
      <c r="H113" s="42"/>
      <c r="I113" s="42"/>
      <c r="J113" s="140"/>
    </row>
    <row r="114" spans="2:10" ht="13.5" customHeight="1">
      <c r="B114" s="41"/>
      <c r="C114" s="165">
        <v>93</v>
      </c>
      <c r="D114" s="139"/>
      <c r="E114" s="169"/>
      <c r="F114" s="42"/>
      <c r="G114" s="42"/>
      <c r="H114" s="42"/>
      <c r="I114" s="42"/>
      <c r="J114" s="140"/>
    </row>
    <row r="115" spans="1:10" ht="13.5" customHeight="1">
      <c r="A115" s="135">
        <v>81</v>
      </c>
      <c r="B115" s="39">
        <f>IF(D82="","",IF(D82=B81,B83,B81))</f>
      </c>
      <c r="C115" s="166"/>
      <c r="D115" s="42"/>
      <c r="E115" s="42"/>
      <c r="F115" s="42"/>
      <c r="G115" s="42"/>
      <c r="H115" s="42"/>
      <c r="I115" s="42"/>
      <c r="J115" s="140"/>
    </row>
    <row r="116" spans="4:10" ht="13.5" customHeight="1">
      <c r="D116" s="42"/>
      <c r="E116" s="42"/>
      <c r="F116" s="42"/>
      <c r="G116" s="42"/>
      <c r="H116" s="42"/>
      <c r="I116" s="42"/>
      <c r="J116" s="42"/>
    </row>
    <row r="117" spans="1:10" ht="13.5" customHeight="1">
      <c r="A117" s="135">
        <v>94</v>
      </c>
      <c r="B117" s="39">
        <f>IF(F104="","",IF(F104=D102,D106,D102))</f>
      </c>
      <c r="C117" s="3"/>
      <c r="D117" s="42"/>
      <c r="E117" s="42"/>
      <c r="F117" s="140"/>
      <c r="G117" s="140"/>
      <c r="H117" s="140"/>
      <c r="I117" s="42"/>
      <c r="J117" s="42"/>
    </row>
    <row r="118" spans="2:10" ht="13.5" customHeight="1">
      <c r="B118" s="41"/>
      <c r="C118" s="165"/>
      <c r="D118" s="139"/>
      <c r="E118" s="42" t="s">
        <v>23</v>
      </c>
      <c r="F118" s="42"/>
      <c r="G118" s="42"/>
      <c r="H118" s="42"/>
      <c r="I118" s="42"/>
      <c r="J118" s="42"/>
    </row>
    <row r="119" spans="1:10" ht="13.5" customHeight="1">
      <c r="A119" s="135">
        <v>95</v>
      </c>
      <c r="B119" s="39">
        <f>IF(F112="","",IF(F112=D110,D114,D110))</f>
      </c>
      <c r="C119" s="166"/>
      <c r="D119" s="138"/>
      <c r="E119" s="42"/>
      <c r="F119" s="42"/>
      <c r="G119" s="42"/>
      <c r="H119" s="42"/>
      <c r="I119" s="42"/>
      <c r="J119" s="42"/>
    </row>
    <row r="120" spans="4:10" ht="13.5" customHeight="1">
      <c r="D120" s="42"/>
      <c r="E120" s="42"/>
      <c r="F120" s="42"/>
      <c r="G120" s="42"/>
      <c r="H120" s="42"/>
      <c r="I120" s="42"/>
      <c r="J120" s="42"/>
    </row>
    <row r="121" spans="1:10" ht="13.5" customHeight="1">
      <c r="A121" s="135">
        <v>90</v>
      </c>
      <c r="B121" s="39">
        <f>IF(D102="","",IF(D102=B101,B103,B101))</f>
      </c>
      <c r="C121" s="3"/>
      <c r="D121" s="42"/>
      <c r="E121" s="42"/>
      <c r="F121" s="140"/>
      <c r="G121" s="140"/>
      <c r="H121" s="140"/>
      <c r="I121" s="42"/>
      <c r="J121" s="42"/>
    </row>
    <row r="122" spans="2:10" ht="13.5" customHeight="1">
      <c r="B122" s="41"/>
      <c r="C122" s="165">
        <v>96</v>
      </c>
      <c r="D122" s="139"/>
      <c r="E122" s="140"/>
      <c r="F122" s="42"/>
      <c r="G122" s="42"/>
      <c r="H122" s="140"/>
      <c r="I122" s="42"/>
      <c r="J122" s="42"/>
    </row>
    <row r="123" spans="1:10" ht="13.5" customHeight="1">
      <c r="A123" s="135">
        <v>91</v>
      </c>
      <c r="B123" s="39">
        <f>IF(D106="","",IF(D106=B105,B107,B105))</f>
      </c>
      <c r="C123" s="166"/>
      <c r="D123" s="138"/>
      <c r="E123" s="167"/>
      <c r="F123" s="42"/>
      <c r="G123" s="42"/>
      <c r="H123" s="140"/>
      <c r="I123" s="42"/>
      <c r="J123" s="42"/>
    </row>
    <row r="124" spans="4:10" ht="13.5" customHeight="1">
      <c r="D124" s="140"/>
      <c r="E124" s="168"/>
      <c r="F124" s="139"/>
      <c r="G124" s="140" t="s">
        <v>24</v>
      </c>
      <c r="H124" s="140"/>
      <c r="I124" s="42"/>
      <c r="J124" s="140"/>
    </row>
    <row r="125" spans="1:10" ht="13.5" customHeight="1">
      <c r="A125" s="135">
        <v>92</v>
      </c>
      <c r="B125" s="39">
        <f>IF(D110="","",IF(D110=B109,B111,B109))</f>
      </c>
      <c r="C125" s="3"/>
      <c r="D125" s="140"/>
      <c r="E125" s="168"/>
      <c r="F125" s="138"/>
      <c r="G125" s="42"/>
      <c r="H125" s="140"/>
      <c r="I125" s="42"/>
      <c r="J125" s="140"/>
    </row>
    <row r="126" spans="2:10" ht="13.5" customHeight="1">
      <c r="B126" s="41"/>
      <c r="C126" s="165">
        <v>97</v>
      </c>
      <c r="D126" s="139"/>
      <c r="E126" s="169"/>
      <c r="F126" s="140"/>
      <c r="G126" s="42"/>
      <c r="H126" s="140"/>
      <c r="I126" s="42"/>
      <c r="J126" s="140"/>
    </row>
    <row r="127" spans="1:10" ht="13.5" customHeight="1">
      <c r="A127" s="135">
        <v>93</v>
      </c>
      <c r="B127" s="39">
        <f>IF(D114="","",IF(D114=B113,B115,B113))</f>
      </c>
      <c r="C127" s="166"/>
      <c r="D127" s="42"/>
      <c r="E127" s="42"/>
      <c r="F127" s="140"/>
      <c r="G127" s="42"/>
      <c r="H127" s="42"/>
      <c r="I127" s="42"/>
      <c r="J127" s="140"/>
    </row>
    <row r="128" spans="4:10" ht="13.5" customHeight="1">
      <c r="D128" s="42"/>
      <c r="E128" s="42"/>
      <c r="F128" s="42"/>
      <c r="G128" s="42"/>
      <c r="H128" s="42"/>
      <c r="I128" s="42"/>
      <c r="J128" s="42"/>
    </row>
    <row r="129" spans="1:10" ht="13.5" customHeight="1">
      <c r="A129" s="135">
        <v>96</v>
      </c>
      <c r="B129" s="39">
        <f>IF(D122="","",IF(D122=B121,B123,B121))</f>
      </c>
      <c r="C129" s="3"/>
      <c r="D129" s="42"/>
      <c r="E129" s="42"/>
      <c r="F129" s="140"/>
      <c r="G129" s="140"/>
      <c r="H129" s="140"/>
      <c r="I129" s="42"/>
      <c r="J129" s="42"/>
    </row>
    <row r="130" spans="2:10" ht="13.5" customHeight="1">
      <c r="B130" s="41"/>
      <c r="C130" s="165"/>
      <c r="D130" s="139"/>
      <c r="E130" s="42" t="s">
        <v>25</v>
      </c>
      <c r="F130" s="42"/>
      <c r="G130" s="42"/>
      <c r="H130" s="42"/>
      <c r="I130" s="42"/>
      <c r="J130" s="42"/>
    </row>
    <row r="131" spans="1:10" ht="13.5" customHeight="1">
      <c r="A131" s="135">
        <v>97</v>
      </c>
      <c r="B131" s="39">
        <f>IF(D126="","",IF(D126=B125,B127,B125))</f>
      </c>
      <c r="C131" s="166"/>
      <c r="D131" s="138"/>
      <c r="E131" s="42"/>
      <c r="F131" s="42"/>
      <c r="G131" s="42"/>
      <c r="H131" s="42"/>
      <c r="I131" s="42"/>
      <c r="J131" s="42"/>
    </row>
  </sheetData>
  <sheetProtection/>
  <mergeCells count="50">
    <mergeCell ref="J1:K1"/>
    <mergeCell ref="C6:C7"/>
    <mergeCell ref="C10:C11"/>
    <mergeCell ref="E11:E14"/>
    <mergeCell ref="C14:C15"/>
    <mergeCell ref="G25:G32"/>
    <mergeCell ref="C26:C27"/>
    <mergeCell ref="C30:C31"/>
    <mergeCell ref="E31:E34"/>
    <mergeCell ref="C34:C35"/>
    <mergeCell ref="E23:E26"/>
    <mergeCell ref="C38:C39"/>
    <mergeCell ref="C42:C43"/>
    <mergeCell ref="E43:E46"/>
    <mergeCell ref="C46:C47"/>
    <mergeCell ref="I61:I76"/>
    <mergeCell ref="C62:C63"/>
    <mergeCell ref="E63:E66"/>
    <mergeCell ref="C66:C67"/>
    <mergeCell ref="C70:C71"/>
    <mergeCell ref="E71:E74"/>
    <mergeCell ref="G73:G80"/>
    <mergeCell ref="G57:G64"/>
    <mergeCell ref="E79:E82"/>
    <mergeCell ref="E55:E58"/>
    <mergeCell ref="C18:C19"/>
    <mergeCell ref="C50:C51"/>
    <mergeCell ref="C54:C55"/>
    <mergeCell ref="C90:C91"/>
    <mergeCell ref="C74:C75"/>
    <mergeCell ref="C78:C79"/>
    <mergeCell ref="C82:C83"/>
    <mergeCell ref="C86:C87"/>
    <mergeCell ref="C22:C23"/>
    <mergeCell ref="C58:C59"/>
    <mergeCell ref="G105:G112"/>
    <mergeCell ref="C106:C107"/>
    <mergeCell ref="C110:C111"/>
    <mergeCell ref="E111:E114"/>
    <mergeCell ref="C114:C115"/>
    <mergeCell ref="E91:E94"/>
    <mergeCell ref="C94:C95"/>
    <mergeCell ref="C130:C131"/>
    <mergeCell ref="C98:C99"/>
    <mergeCell ref="C102:C103"/>
    <mergeCell ref="E103:E106"/>
    <mergeCell ref="C118:C119"/>
    <mergeCell ref="C122:C123"/>
    <mergeCell ref="E123:E126"/>
    <mergeCell ref="C126:C127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68"/>
  <sheetViews>
    <sheetView tabSelected="1" zoomScalePageLayoutView="0" workbookViewId="0" topLeftCell="A1">
      <selection activeCell="D33" sqref="D33"/>
    </sheetView>
  </sheetViews>
  <sheetFormatPr defaultColWidth="9.00390625" defaultRowHeight="13.5" customHeight="1"/>
  <cols>
    <col min="1" max="1" width="8.75390625" style="28" customWidth="1"/>
    <col min="2" max="2" width="3.75390625" style="28" customWidth="1"/>
    <col min="3" max="3" width="17.00390625" style="29" bestFit="1" customWidth="1"/>
    <col min="4" max="4" width="5.00390625" style="30" bestFit="1" customWidth="1"/>
    <col min="5" max="5" width="24.875" style="29" bestFit="1" customWidth="1"/>
    <col min="6" max="6" width="4.00390625" style="27" bestFit="1" customWidth="1"/>
    <col min="7" max="16384" width="9.125" style="27" customWidth="1"/>
  </cols>
  <sheetData>
    <row r="1" spans="1:5" s="13" customFormat="1" ht="13.5" customHeight="1">
      <c r="A1" s="98" t="str">
        <f>'SL-D'!$A$1</f>
        <v>Regionální  svaz stolního tenisu</v>
      </c>
      <c r="D1" s="98"/>
      <c r="E1" s="38">
        <f>'SL-D'!$F$1</f>
        <v>41237</v>
      </c>
    </row>
    <row r="2" spans="1:5" s="13" customFormat="1" ht="13.5" customHeight="1">
      <c r="A2" s="98" t="str">
        <f>'SL-D'!$A$2</f>
        <v>Regionální přebor 2012</v>
      </c>
      <c r="D2" s="98"/>
      <c r="E2" s="38" t="str">
        <f>'SL-D'!$F$2</f>
        <v>Regionální soutěže</v>
      </c>
    </row>
    <row r="3" spans="1:5" s="13" customFormat="1" ht="13.5" customHeight="1">
      <c r="A3" s="13" t="str">
        <f>'SL-D'!$A$3</f>
        <v>TJ Sport Kladno</v>
      </c>
      <c r="D3" s="98"/>
      <c r="E3" s="26" t="s">
        <v>50</v>
      </c>
    </row>
    <row r="5" spans="1:6" ht="13.5" customHeight="1">
      <c r="A5" s="147">
        <v>1</v>
      </c>
      <c r="B5" s="104"/>
      <c r="C5" s="78">
        <f>IF($B5="","",(VLOOKUP($B5,'SL-D'!$A$5:$F$68,3)))</f>
      </c>
      <c r="D5" s="79">
        <f>IF($B5="","",(VLOOKUP($B5,'SL-D'!$A$5:$F$68,4)))</f>
      </c>
      <c r="E5" s="95">
        <f>IF($B5="","",(VLOOKUP($B5,'SL-D'!$A$5:$F$68,5)))</f>
      </c>
      <c r="F5" s="27">
        <v>450</v>
      </c>
    </row>
    <row r="6" spans="1:6" ht="13.5" customHeight="1">
      <c r="A6" s="136">
        <v>2</v>
      </c>
      <c r="B6" s="105"/>
      <c r="C6" s="81">
        <f>IF($B6="","",(VLOOKUP($B6,'SL-D'!$A$5:$F$68,3)))</f>
      </c>
      <c r="D6" s="82">
        <f>IF($B6="","",(VLOOKUP($B6,'SL-D'!$A$5:$F$68,4)))</f>
      </c>
      <c r="E6" s="96">
        <f>IF($B6="","",(VLOOKUP($B6,'SL-D'!$A$5:$F$68,5)))</f>
      </c>
      <c r="F6" s="27">
        <v>420</v>
      </c>
    </row>
    <row r="7" spans="1:6" ht="13.5" customHeight="1">
      <c r="A7" s="136">
        <v>3</v>
      </c>
      <c r="B7" s="105"/>
      <c r="C7" s="81">
        <f>IF($B7="","",(VLOOKUP($B7,'SL-D'!$A$5:$F$68,3)))</f>
      </c>
      <c r="D7" s="82">
        <f>IF($B7="","",(VLOOKUP($B7,'SL-D'!$A$5:$F$68,4)))</f>
      </c>
      <c r="E7" s="96">
        <f>IF($B7="","",(VLOOKUP($B7,'SL-D'!$A$5:$F$68,5)))</f>
      </c>
      <c r="F7" s="27">
        <v>390</v>
      </c>
    </row>
    <row r="8" spans="1:6" ht="13.5" customHeight="1">
      <c r="A8" s="136">
        <v>4</v>
      </c>
      <c r="B8" s="105"/>
      <c r="C8" s="81">
        <f>IF($B8="","",(VLOOKUP($B8,'SL-D'!$A$5:$F$68,3)))</f>
      </c>
      <c r="D8" s="82">
        <f>IF($B8="","",(VLOOKUP($B8,'SL-D'!$A$5:$F$68,4)))</f>
      </c>
      <c r="E8" s="96">
        <f>IF($B8="","",(VLOOKUP($B8,'SL-D'!$A$5:$F$68,5)))</f>
      </c>
      <c r="F8" s="27">
        <v>360</v>
      </c>
    </row>
    <row r="9" spans="1:6" ht="13.5" customHeight="1">
      <c r="A9" s="148" t="s">
        <v>61</v>
      </c>
      <c r="B9" s="105"/>
      <c r="C9" s="81">
        <f>IF($B9="","",(VLOOKUP($B9,'SL-D'!$A$5:$F$68,3)))</f>
      </c>
      <c r="D9" s="82">
        <f>IF($B9="","",(VLOOKUP($B9,'SL-D'!$A$5:$F$68,4)))</f>
      </c>
      <c r="E9" s="96">
        <f>IF($B9="","",(VLOOKUP($B9,'SL-D'!$A$5:$F$68,5)))</f>
      </c>
      <c r="F9" s="27">
        <v>340</v>
      </c>
    </row>
    <row r="10" spans="1:6" ht="13.5" customHeight="1">
      <c r="A10" s="148" t="s">
        <v>61</v>
      </c>
      <c r="B10" s="105"/>
      <c r="C10" s="81">
        <f>IF($B10="","",(VLOOKUP($B10,'SL-D'!$A$5:$F$68,3)))</f>
      </c>
      <c r="D10" s="82">
        <f>IF($B10="","",(VLOOKUP($B10,'SL-D'!$A$5:$F$68,4)))</f>
      </c>
      <c r="E10" s="96">
        <f>IF($B10="","",(VLOOKUP($B10,'SL-D'!$A$5:$F$68,5)))</f>
      </c>
      <c r="F10" s="27">
        <v>340</v>
      </c>
    </row>
    <row r="11" spans="1:6" ht="13.5" customHeight="1">
      <c r="A11" s="148" t="s">
        <v>62</v>
      </c>
      <c r="B11" s="105"/>
      <c r="C11" s="81">
        <f>IF($B11="","",(VLOOKUP($B11,'SL-D'!$A$5:$F$68,3)))</f>
      </c>
      <c r="D11" s="82">
        <f>IF($B11="","",(VLOOKUP($B11,'SL-D'!$A$5:$F$68,4)))</f>
      </c>
      <c r="E11" s="96">
        <f>IF($B11="","",(VLOOKUP($B11,'SL-D'!$A$5:$F$68,5)))</f>
      </c>
      <c r="F11" s="27">
        <v>320</v>
      </c>
    </row>
    <row r="12" spans="1:6" ht="13.5" customHeight="1">
      <c r="A12" s="148" t="s">
        <v>62</v>
      </c>
      <c r="B12" s="105"/>
      <c r="C12" s="81">
        <f>IF($B12="","",(VLOOKUP($B12,'SL-D'!$A$5:$F$68,3)))</f>
      </c>
      <c r="D12" s="82">
        <f>IF($B12="","",(VLOOKUP($B12,'SL-D'!$A$5:$F$68,4)))</f>
      </c>
      <c r="E12" s="96">
        <f>IF($B12="","",(VLOOKUP($B12,'SL-D'!$A$5:$F$68,5)))</f>
      </c>
      <c r="F12" s="27">
        <v>320</v>
      </c>
    </row>
    <row r="13" spans="1:6" ht="13.5" customHeight="1">
      <c r="A13" s="136" t="s">
        <v>63</v>
      </c>
      <c r="B13" s="105"/>
      <c r="C13" s="81">
        <f>IF($B13="","",(VLOOKUP($B13,'SL-D'!$A$5:$F$68,3)))</f>
      </c>
      <c r="D13" s="82">
        <f>IF($B13="","",(VLOOKUP($B13,'SL-D'!$A$5:$F$68,4)))</f>
      </c>
      <c r="E13" s="96">
        <f>IF($B13="","",(VLOOKUP($B13,'SL-D'!$A$5:$F$68,5)))</f>
      </c>
      <c r="F13" s="27">
        <v>300</v>
      </c>
    </row>
    <row r="14" spans="1:6" ht="13.5" customHeight="1">
      <c r="A14" s="136" t="s">
        <v>63</v>
      </c>
      <c r="B14" s="105"/>
      <c r="C14" s="81">
        <f>IF($B14="","",(VLOOKUP($B14,'SL-D'!$A$5:$F$68,3)))</f>
      </c>
      <c r="D14" s="82">
        <f>IF($B14="","",(VLOOKUP($B14,'SL-D'!$A$5:$F$68,4)))</f>
      </c>
      <c r="E14" s="96">
        <f>IF($B14="","",(VLOOKUP($B14,'SL-D'!$A$5:$F$68,5)))</f>
      </c>
      <c r="F14" s="27">
        <v>300</v>
      </c>
    </row>
    <row r="15" spans="1:6" ht="13.5" customHeight="1">
      <c r="A15" s="136" t="s">
        <v>63</v>
      </c>
      <c r="B15" s="105"/>
      <c r="C15" s="81">
        <f>IF($B15="","",(VLOOKUP($B15,'SL-D'!$A$5:$F$68,3)))</f>
      </c>
      <c r="D15" s="82">
        <f>IF($B15="","",(VLOOKUP($B15,'SL-D'!$A$5:$F$68,4)))</f>
      </c>
      <c r="E15" s="96">
        <f>IF($B15="","",(VLOOKUP($B15,'SL-D'!$A$5:$F$68,5)))</f>
      </c>
      <c r="F15" s="27">
        <v>300</v>
      </c>
    </row>
    <row r="16" spans="1:6" ht="13.5" customHeight="1">
      <c r="A16" s="136" t="s">
        <v>63</v>
      </c>
      <c r="B16" s="105"/>
      <c r="C16" s="81">
        <f>IF($B16="","",(VLOOKUP($B16,'SL-D'!$A$5:$F$68,3)))</f>
      </c>
      <c r="D16" s="82">
        <f>IF($B16="","",(VLOOKUP($B16,'SL-D'!$A$5:$F$68,4)))</f>
      </c>
      <c r="E16" s="96">
        <f>IF($B16="","",(VLOOKUP($B16,'SL-D'!$A$5:$F$68,5)))</f>
      </c>
      <c r="F16" s="27">
        <v>300</v>
      </c>
    </row>
    <row r="17" spans="1:6" ht="13.5" customHeight="1">
      <c r="A17" s="136" t="s">
        <v>64</v>
      </c>
      <c r="B17" s="105"/>
      <c r="C17" s="81">
        <f>IF($B17="","",(VLOOKUP($B17,'SL-D'!$A$5:$F$68,3)))</f>
      </c>
      <c r="D17" s="82">
        <f>IF($B17="","",(VLOOKUP($B17,'SL-D'!$A$5:$F$68,4)))</f>
      </c>
      <c r="E17" s="96">
        <f>IF($B17="","",(VLOOKUP($B17,'SL-D'!$A$5:$F$68,5)))</f>
      </c>
      <c r="F17" s="27">
        <v>290</v>
      </c>
    </row>
    <row r="18" spans="1:6" ht="13.5" customHeight="1">
      <c r="A18" s="136" t="s">
        <v>64</v>
      </c>
      <c r="B18" s="105"/>
      <c r="C18" s="81">
        <f>IF($B18="","",(VLOOKUP($B18,'SL-D'!$A$5:$F$68,3)))</f>
      </c>
      <c r="D18" s="82">
        <f>IF($B18="","",(VLOOKUP($B18,'SL-D'!$A$5:$F$68,4)))</f>
      </c>
      <c r="E18" s="96">
        <f>IF($B18="","",(VLOOKUP($B18,'SL-D'!$A$5:$F$68,5)))</f>
      </c>
      <c r="F18" s="27">
        <v>290</v>
      </c>
    </row>
    <row r="19" spans="1:6" ht="13.5" customHeight="1">
      <c r="A19" s="136" t="s">
        <v>64</v>
      </c>
      <c r="B19" s="105"/>
      <c r="C19" s="81">
        <f>IF($B19="","",(VLOOKUP($B19,'SL-D'!$A$5:$F$68,3)))</f>
      </c>
      <c r="D19" s="82">
        <f>IF($B19="","",(VLOOKUP($B19,'SL-D'!$A$5:$F$68,4)))</f>
      </c>
      <c r="E19" s="96">
        <f>IF($B19="","",(VLOOKUP($B19,'SL-D'!$A$5:$F$68,5)))</f>
      </c>
      <c r="F19" s="27">
        <v>290</v>
      </c>
    </row>
    <row r="20" spans="1:6" ht="13.5" customHeight="1">
      <c r="A20" s="136" t="s">
        <v>64</v>
      </c>
      <c r="B20" s="105"/>
      <c r="C20" s="81">
        <f>IF($B20="","",(VLOOKUP($B20,'SL-D'!$A$5:$F$68,3)))</f>
      </c>
      <c r="D20" s="82">
        <f>IF($B20="","",(VLOOKUP($B20,'SL-D'!$A$5:$F$68,4)))</f>
      </c>
      <c r="E20" s="96">
        <f>IF($B20="","",(VLOOKUP($B20,'SL-D'!$A$5:$F$68,5)))</f>
      </c>
      <c r="F20" s="27">
        <v>290</v>
      </c>
    </row>
    <row r="21" spans="1:6" ht="13.5" customHeight="1">
      <c r="A21" s="136" t="s">
        <v>18</v>
      </c>
      <c r="B21" s="105"/>
      <c r="C21" s="81">
        <f>IF($B21="","",(VLOOKUP($B21,'SL-D'!$A$5:$F$68,3)))</f>
      </c>
      <c r="D21" s="82">
        <f>IF($B21="","",(VLOOKUP($B21,'SL-D'!$A$5:$F$68,4)))</f>
      </c>
      <c r="E21" s="96">
        <f>IF($B21="","",(VLOOKUP($B21,'SL-D'!$A$5:$F$68,5)))</f>
      </c>
      <c r="F21" s="27">
        <v>280</v>
      </c>
    </row>
    <row r="22" spans="1:6" ht="13.5" customHeight="1">
      <c r="A22" s="136" t="s">
        <v>81</v>
      </c>
      <c r="B22" s="105"/>
      <c r="C22" s="81">
        <f>IF($B22="","",(VLOOKUP($B22,'SL-D'!$A$5:$F$68,3)))</f>
      </c>
      <c r="D22" s="82">
        <f>IF($B22="","",(VLOOKUP($B22,'SL-D'!$A$5:$F$68,4)))</f>
      </c>
      <c r="E22" s="96">
        <f>IF($B22="","",(VLOOKUP($B22,'SL-D'!$A$5:$F$68,5)))</f>
      </c>
      <c r="F22" s="27">
        <v>280</v>
      </c>
    </row>
    <row r="23" spans="1:6" ht="13.5" customHeight="1">
      <c r="A23" s="136" t="s">
        <v>19</v>
      </c>
      <c r="B23" s="105"/>
      <c r="C23" s="81">
        <f>IF($B23="","",(VLOOKUP($B23,'SL-D'!$A$5:$F$68,3)))</f>
      </c>
      <c r="D23" s="82">
        <f>IF($B23="","",(VLOOKUP($B23,'SL-D'!$A$5:$F$68,4)))</f>
      </c>
      <c r="E23" s="96">
        <f>IF($B23="","",(VLOOKUP($B23,'SL-D'!$A$5:$F$68,5)))</f>
      </c>
      <c r="F23" s="27">
        <v>280</v>
      </c>
    </row>
    <row r="24" spans="1:6" ht="13.5" customHeight="1">
      <c r="A24" s="136" t="s">
        <v>71</v>
      </c>
      <c r="B24" s="105"/>
      <c r="C24" s="81">
        <f>IF($B24="","",(VLOOKUP($B24,'SL-D'!$A$5:$F$68,3)))</f>
      </c>
      <c r="D24" s="82">
        <f>IF($B24="","",(VLOOKUP($B24,'SL-D'!$A$5:$F$68,4)))</f>
      </c>
      <c r="E24" s="96">
        <f>IF($B24="","",(VLOOKUP($B24,'SL-D'!$A$5:$F$68,5)))</f>
      </c>
      <c r="F24" s="27">
        <v>280</v>
      </c>
    </row>
    <row r="25" spans="1:6" ht="13.5" customHeight="1">
      <c r="A25" s="136" t="s">
        <v>20</v>
      </c>
      <c r="B25" s="105"/>
      <c r="C25" s="81">
        <f>IF($B25="","",(VLOOKUP($B25,'SL-D'!$A$5:$F$68,3)))</f>
      </c>
      <c r="D25" s="82">
        <f>IF($B25="","",(VLOOKUP($B25,'SL-D'!$A$5:$F$68,4)))</f>
      </c>
      <c r="E25" s="96">
        <f>IF($B25="","",(VLOOKUP($B25,'SL-D'!$A$5:$F$68,5)))</f>
      </c>
      <c r="F25" s="27">
        <v>280</v>
      </c>
    </row>
    <row r="26" spans="1:6" ht="13.5" customHeight="1">
      <c r="A26" s="136" t="s">
        <v>72</v>
      </c>
      <c r="B26" s="105"/>
      <c r="C26" s="81">
        <f>IF($B26="","",(VLOOKUP($B26,'SL-D'!$A$5:$F$68,3)))</f>
      </c>
      <c r="D26" s="82">
        <f>IF($B26="","",(VLOOKUP($B26,'SL-D'!$A$5:$F$68,4)))</f>
      </c>
      <c r="E26" s="96">
        <f>IF($B26="","",(VLOOKUP($B26,'SL-D'!$A$5:$F$68,5)))</f>
      </c>
      <c r="F26" s="27">
        <v>280</v>
      </c>
    </row>
    <row r="27" spans="1:6" ht="13.5" customHeight="1">
      <c r="A27" s="136" t="s">
        <v>21</v>
      </c>
      <c r="B27" s="105"/>
      <c r="C27" s="81">
        <f>IF($B27="","",(VLOOKUP($B27,'SL-D'!$A$5:$F$68,3)))</f>
      </c>
      <c r="D27" s="82">
        <f>IF($B27="","",(VLOOKUP($B27,'SL-D'!$A$5:$F$68,4)))</f>
      </c>
      <c r="E27" s="96">
        <f>IF($B27="","",(VLOOKUP($B27,'SL-D'!$A$5:$F$68,5)))</f>
      </c>
      <c r="F27" s="27">
        <v>280</v>
      </c>
    </row>
    <row r="28" spans="1:6" ht="13.5" customHeight="1">
      <c r="A28" s="136" t="s">
        <v>82</v>
      </c>
      <c r="B28" s="105"/>
      <c r="C28" s="81">
        <f>IF($B28="","",(VLOOKUP($B28,'SL-D'!$A$5:$F$68,3)))</f>
      </c>
      <c r="D28" s="82">
        <f>IF($B28="","",(VLOOKUP($B28,'SL-D'!$A$5:$F$68,4)))</f>
      </c>
      <c r="E28" s="96">
        <f>IF($B28="","",(VLOOKUP($B28,'SL-D'!$A$5:$F$68,5)))</f>
      </c>
      <c r="F28" s="27">
        <v>280</v>
      </c>
    </row>
    <row r="29" spans="1:6" ht="13.5" customHeight="1">
      <c r="A29" s="136" t="s">
        <v>22</v>
      </c>
      <c r="B29" s="105"/>
      <c r="C29" s="81">
        <f>IF($B29="","",(VLOOKUP($B29,'SL-D'!$A$5:$F$68,3)))</f>
      </c>
      <c r="D29" s="82">
        <f>IF($B29="","",(VLOOKUP($B29,'SL-D'!$A$5:$F$68,4)))</f>
      </c>
      <c r="E29" s="96">
        <f>IF($B29="","",(VLOOKUP($B29,'SL-D'!$A$5:$F$68,5)))</f>
      </c>
      <c r="F29" s="27">
        <v>270</v>
      </c>
    </row>
    <row r="30" spans="1:6" ht="13.5" customHeight="1">
      <c r="A30" s="136" t="s">
        <v>83</v>
      </c>
      <c r="B30" s="105"/>
      <c r="C30" s="81">
        <f>IF($B30="","",(VLOOKUP($B30,'SL-D'!$A$5:$F$68,3)))</f>
      </c>
      <c r="D30" s="82">
        <f>IF($B30="","",(VLOOKUP($B30,'SL-D'!$A$5:$F$68,4)))</f>
      </c>
      <c r="E30" s="96">
        <f>IF($B30="","",(VLOOKUP($B30,'SL-D'!$A$5:$F$68,5)))</f>
      </c>
      <c r="F30" s="27">
        <v>270</v>
      </c>
    </row>
    <row r="31" spans="1:6" ht="13.5" customHeight="1">
      <c r="A31" s="136" t="s">
        <v>23</v>
      </c>
      <c r="B31" s="105"/>
      <c r="C31" s="81">
        <f>IF($B31="","",(VLOOKUP($B31,'SL-D'!$A$5:$F$68,3)))</f>
      </c>
      <c r="D31" s="82">
        <f>IF($B31="","",(VLOOKUP($B31,'SL-D'!$A$5:$F$68,4)))</f>
      </c>
      <c r="E31" s="96">
        <f>IF($B31="","",(VLOOKUP($B31,'SL-D'!$A$5:$F$68,5)))</f>
      </c>
      <c r="F31" s="27">
        <v>270</v>
      </c>
    </row>
    <row r="32" spans="1:6" ht="13.5" customHeight="1">
      <c r="A32" s="136" t="s">
        <v>73</v>
      </c>
      <c r="B32" s="105"/>
      <c r="C32" s="81">
        <f>IF($B32="","",(VLOOKUP($B32,'SL-D'!$A$5:$F$68,3)))</f>
      </c>
      <c r="D32" s="82">
        <f>IF($B32="","",(VLOOKUP($B32,'SL-D'!$A$5:$F$68,4)))</f>
      </c>
      <c r="E32" s="96">
        <f>IF($B32="","",(VLOOKUP($B32,'SL-D'!$A$5:$F$68,5)))</f>
      </c>
      <c r="F32" s="27">
        <v>270</v>
      </c>
    </row>
    <row r="33" spans="1:6" ht="13.5" customHeight="1">
      <c r="A33" s="136" t="s">
        <v>24</v>
      </c>
      <c r="B33" s="105"/>
      <c r="C33" s="81">
        <f>IF($B33="","",(VLOOKUP($B33,'SL-D'!$A$5:$F$68,3)))</f>
      </c>
      <c r="D33" s="82">
        <f>IF($B33="","",(VLOOKUP($B33,'SL-D'!$A$5:$F$68,4)))</f>
      </c>
      <c r="E33" s="96">
        <f>IF($B33="","",(VLOOKUP($B33,'SL-D'!$A$5:$F$68,5)))</f>
      </c>
      <c r="F33" s="27">
        <v>240</v>
      </c>
    </row>
    <row r="34" spans="1:6" ht="13.5" customHeight="1">
      <c r="A34" s="136" t="s">
        <v>84</v>
      </c>
      <c r="B34" s="105"/>
      <c r="C34" s="81">
        <f>IF($B34="","",(VLOOKUP($B34,'SL-D'!$A$5:$F$68,3)))</f>
      </c>
      <c r="D34" s="82">
        <f>IF($B34="","",(VLOOKUP($B34,'SL-D'!$A$5:$F$68,4)))</f>
      </c>
      <c r="E34" s="96">
        <f>IF($B34="","",(VLOOKUP($B34,'SL-D'!$A$5:$F$68,5)))</f>
      </c>
      <c r="F34" s="27">
        <v>210</v>
      </c>
    </row>
    <row r="35" spans="1:6" ht="13.5" customHeight="1">
      <c r="A35" s="136" t="s">
        <v>25</v>
      </c>
      <c r="B35" s="105"/>
      <c r="C35" s="81">
        <f>IF($B35="","",(VLOOKUP($B35,'SL-D'!$A$5:$F$68,3)))</f>
      </c>
      <c r="D35" s="82">
        <f>IF($B35="","",(VLOOKUP($B35,'SL-D'!$A$5:$F$68,4)))</f>
      </c>
      <c r="E35" s="96">
        <f>IF($B35="","",(VLOOKUP($B35,'SL-D'!$A$5:$F$68,5)))</f>
      </c>
      <c r="F35" s="27">
        <v>190</v>
      </c>
    </row>
    <row r="36" spans="1:6" ht="13.5" customHeight="1">
      <c r="A36" s="136" t="s">
        <v>85</v>
      </c>
      <c r="B36" s="105"/>
      <c r="C36" s="81">
        <f>IF($B36="","",(VLOOKUP($B36,'SL-D'!$A$5:$F$68,3)))</f>
      </c>
      <c r="D36" s="82">
        <f>IF($B36="","",(VLOOKUP($B36,'SL-D'!$A$5:$F$68,4)))</f>
      </c>
      <c r="E36" s="96">
        <f>IF($B36="","",(VLOOKUP($B36,'SL-D'!$A$5:$F$68,5)))</f>
      </c>
      <c r="F36" s="27">
        <v>170</v>
      </c>
    </row>
    <row r="37" spans="1:6" ht="13.5" customHeight="1">
      <c r="A37" s="136" t="s">
        <v>86</v>
      </c>
      <c r="B37" s="105"/>
      <c r="C37" s="81">
        <f>IF($B37="","",(VLOOKUP($B37,'SL-D'!$A$5:$F$68,3)))</f>
      </c>
      <c r="D37" s="82">
        <f>IF($B37="","",(VLOOKUP($B37,'SL-D'!$A$5:$F$68,4)))</f>
      </c>
      <c r="E37" s="96">
        <f>IF($B37="","",(VLOOKUP($B37,'SL-D'!$A$5:$F$68,5)))</f>
      </c>
      <c r="F37" s="27">
        <v>160</v>
      </c>
    </row>
    <row r="38" spans="1:6" ht="13.5" customHeight="1">
      <c r="A38" s="136" t="s">
        <v>87</v>
      </c>
      <c r="B38" s="105"/>
      <c r="C38" s="81">
        <f>IF($B38="","",(VLOOKUP($B38,'SL-D'!$A$5:$F$68,3)))</f>
      </c>
      <c r="D38" s="82">
        <f>IF($B38="","",(VLOOKUP($B38,'SL-D'!$A$5:$F$68,4)))</f>
      </c>
      <c r="E38" s="96">
        <f>IF($B38="","",(VLOOKUP($B38,'SL-D'!$A$5:$F$68,5)))</f>
      </c>
      <c r="F38" s="27">
        <v>150</v>
      </c>
    </row>
    <row r="39" spans="1:6" ht="13.5" customHeight="1">
      <c r="A39" s="136"/>
      <c r="B39" s="105"/>
      <c r="C39" s="81">
        <f>IF($B39="","",(VLOOKUP($B39,'SL-D'!$A$5:$F$68,3)))</f>
      </c>
      <c r="D39" s="82">
        <f>IF($B39="","",(VLOOKUP($B39,'SL-D'!$A$5:$F$68,4)))</f>
      </c>
      <c r="E39" s="96">
        <f>IF($B39="","",(VLOOKUP($B39,'SL-D'!$A$5:$F$68,5)))</f>
      </c>
      <c r="F39" s="27">
        <v>140</v>
      </c>
    </row>
    <row r="40" spans="1:6" ht="13.5" customHeight="1">
      <c r="A40" s="136"/>
      <c r="B40" s="105"/>
      <c r="C40" s="81">
        <f>IF($B40="","",(VLOOKUP($B40,'SL-D'!$A$5:$F$68,3)))</f>
      </c>
      <c r="D40" s="82">
        <f>IF($B40="","",(VLOOKUP($B40,'SL-D'!$A$5:$F$68,4)))</f>
      </c>
      <c r="E40" s="96">
        <f>IF($B40="","",(VLOOKUP($B40,'SL-D'!$A$5:$F$68,5)))</f>
      </c>
      <c r="F40" s="27">
        <v>130</v>
      </c>
    </row>
    <row r="41" spans="1:6" ht="13.5" customHeight="1">
      <c r="A41" s="136"/>
      <c r="B41" s="105"/>
      <c r="C41" s="81">
        <f>IF($B41="","",(VLOOKUP($B41,'SL-D'!$A$5:$F$68,3)))</f>
      </c>
      <c r="D41" s="82">
        <f>IF($B41="","",(VLOOKUP($B41,'SL-D'!$A$5:$F$68,4)))</f>
      </c>
      <c r="E41" s="96">
        <f>IF($B41="","",(VLOOKUP($B41,'SL-D'!$A$5:$F$68,5)))</f>
      </c>
      <c r="F41" s="27">
        <v>125</v>
      </c>
    </row>
    <row r="42" spans="1:6" ht="13.5" customHeight="1">
      <c r="A42" s="136"/>
      <c r="B42" s="105"/>
      <c r="C42" s="81">
        <f>IF($B42="","",(VLOOKUP($B42,'SL-D'!$A$5:$F$68,3)))</f>
      </c>
      <c r="D42" s="82">
        <f>IF($B42="","",(VLOOKUP($B42,'SL-D'!$A$5:$F$68,4)))</f>
      </c>
      <c r="E42" s="96">
        <f>IF($B42="","",(VLOOKUP($B42,'SL-D'!$A$5:$F$68,5)))</f>
      </c>
      <c r="F42" s="27">
        <v>120</v>
      </c>
    </row>
    <row r="43" spans="1:6" ht="13.5" customHeight="1">
      <c r="A43" s="136"/>
      <c r="B43" s="105"/>
      <c r="C43" s="81">
        <f>IF($B43="","",(VLOOKUP($B43,'SL-D'!$A$5:$F$68,3)))</f>
      </c>
      <c r="D43" s="82">
        <f>IF($B43="","",(VLOOKUP($B43,'SL-D'!$A$5:$F$68,4)))</f>
      </c>
      <c r="E43" s="96">
        <f>IF($B43="","",(VLOOKUP($B43,'SL-D'!$A$5:$F$68,5)))</f>
      </c>
      <c r="F43" s="27">
        <v>115</v>
      </c>
    </row>
    <row r="44" spans="1:6" ht="13.5" customHeight="1">
      <c r="A44" s="136"/>
      <c r="B44" s="105"/>
      <c r="C44" s="81">
        <f>IF($B44="","",(VLOOKUP($B44,'SL-D'!$A$5:$F$68,3)))</f>
      </c>
      <c r="D44" s="82">
        <f>IF($B44="","",(VLOOKUP($B44,'SL-D'!$A$5:$F$68,4)))</f>
      </c>
      <c r="E44" s="96">
        <f>IF($B44="","",(VLOOKUP($B44,'SL-D'!$A$5:$F$68,5)))</f>
      </c>
      <c r="F44" s="27">
        <v>110</v>
      </c>
    </row>
    <row r="45" spans="1:6" ht="13.5" customHeight="1">
      <c r="A45" s="136"/>
      <c r="B45" s="105"/>
      <c r="C45" s="81">
        <f>IF($B45="","",(VLOOKUP($B45,'SL-D'!$A$5:$F$68,3)))</f>
      </c>
      <c r="D45" s="82">
        <f>IF($B45="","",(VLOOKUP($B45,'SL-D'!$A$5:$F$68,4)))</f>
      </c>
      <c r="E45" s="96">
        <f>IF($B45="","",(VLOOKUP($B45,'SL-D'!$A$5:$F$68,5)))</f>
      </c>
      <c r="F45" s="27">
        <v>105</v>
      </c>
    </row>
    <row r="46" spans="1:6" ht="13.5" customHeight="1">
      <c r="A46" s="136"/>
      <c r="B46" s="105"/>
      <c r="C46" s="81">
        <f>IF($B46="","",(VLOOKUP($B46,'SL-D'!$A$5:$F$68,3)))</f>
      </c>
      <c r="D46" s="82">
        <f>IF($B46="","",(VLOOKUP($B46,'SL-D'!$A$5:$F$68,4)))</f>
      </c>
      <c r="E46" s="96">
        <f>IF($B46="","",(VLOOKUP($B46,'SL-D'!$A$5:$F$68,5)))</f>
      </c>
      <c r="F46" s="27">
        <v>100</v>
      </c>
    </row>
    <row r="47" spans="1:6" ht="13.5" customHeight="1">
      <c r="A47" s="136"/>
      <c r="B47" s="105"/>
      <c r="C47" s="81">
        <f>IF($B47="","",(VLOOKUP($B47,'SL-D'!$A$5:$F$68,3)))</f>
      </c>
      <c r="D47" s="82">
        <f>IF($B47="","",(VLOOKUP($B47,'SL-D'!$A$5:$F$68,4)))</f>
      </c>
      <c r="E47" s="96">
        <f>IF($B47="","",(VLOOKUP($B47,'SL-D'!$A$5:$F$68,5)))</f>
      </c>
      <c r="F47" s="27">
        <v>95</v>
      </c>
    </row>
    <row r="48" spans="1:6" ht="13.5" customHeight="1">
      <c r="A48" s="136"/>
      <c r="B48" s="105"/>
      <c r="C48" s="81">
        <f>IF($B48="","",(VLOOKUP($B48,'SL-D'!$A$5:$F$68,3)))</f>
      </c>
      <c r="D48" s="82">
        <f>IF($B48="","",(VLOOKUP($B48,'SL-D'!$A$5:$F$68,4)))</f>
      </c>
      <c r="E48" s="96">
        <f>IF($B48="","",(VLOOKUP($B48,'SL-D'!$A$5:$F$68,5)))</f>
      </c>
      <c r="F48" s="27">
        <v>90</v>
      </c>
    </row>
    <row r="49" spans="1:6" ht="13.5" customHeight="1">
      <c r="A49" s="136"/>
      <c r="B49" s="105"/>
      <c r="C49" s="81">
        <f>IF($B49="","",(VLOOKUP($B49,'SL-D'!$A$5:$F$68,3)))</f>
      </c>
      <c r="D49" s="82">
        <f>IF($B49="","",(VLOOKUP($B49,'SL-D'!$A$5:$F$68,4)))</f>
      </c>
      <c r="E49" s="96">
        <f>IF($B49="","",(VLOOKUP($B49,'SL-D'!$A$5:$F$68,5)))</f>
      </c>
      <c r="F49" s="27">
        <v>85</v>
      </c>
    </row>
    <row r="50" spans="1:6" ht="13.5" customHeight="1">
      <c r="A50" s="136"/>
      <c r="B50" s="105"/>
      <c r="C50" s="81">
        <f>IF($B50="","",(VLOOKUP($B50,'SL-D'!$A$5:$F$68,3)))</f>
      </c>
      <c r="D50" s="82">
        <f>IF($B50="","",(VLOOKUP($B50,'SL-D'!$A$5:$F$68,4)))</f>
      </c>
      <c r="E50" s="96">
        <f>IF($B50="","",(VLOOKUP($B50,'SL-D'!$A$5:$F$68,5)))</f>
      </c>
      <c r="F50" s="27">
        <v>80</v>
      </c>
    </row>
    <row r="51" spans="1:6" ht="13.5" customHeight="1">
      <c r="A51" s="136"/>
      <c r="B51" s="105"/>
      <c r="C51" s="81">
        <f>IF($B51="","",(VLOOKUP($B51,'SL-D'!$A$5:$F$68,3)))</f>
      </c>
      <c r="D51" s="82">
        <f>IF($B51="","",(VLOOKUP($B51,'SL-D'!$A$5:$F$68,4)))</f>
      </c>
      <c r="E51" s="96">
        <f>IF($B51="","",(VLOOKUP($B51,'SL-D'!$A$5:$F$68,5)))</f>
      </c>
      <c r="F51" s="27">
        <v>75</v>
      </c>
    </row>
    <row r="52" spans="1:6" ht="13.5" customHeight="1">
      <c r="A52" s="136"/>
      <c r="B52" s="105"/>
      <c r="C52" s="81">
        <f>IF($B52="","",(VLOOKUP($B52,'SL-D'!$A$5:$F$68,3)))</f>
      </c>
      <c r="D52" s="82">
        <f>IF($B52="","",(VLOOKUP($B52,'SL-D'!$A$5:$F$68,4)))</f>
      </c>
      <c r="E52" s="96">
        <f>IF($B52="","",(VLOOKUP($B52,'SL-D'!$A$5:$F$68,5)))</f>
      </c>
      <c r="F52" s="27">
        <v>70</v>
      </c>
    </row>
    <row r="53" spans="1:6" ht="13.5" customHeight="1">
      <c r="A53" s="136"/>
      <c r="B53" s="105"/>
      <c r="C53" s="81">
        <f>IF($B53="","",(VLOOKUP($B53,'SL-D'!$A$5:$F$68,3)))</f>
      </c>
      <c r="D53" s="82">
        <f>IF($B53="","",(VLOOKUP($B53,'SL-D'!$A$5:$F$68,4)))</f>
      </c>
      <c r="E53" s="96">
        <f>IF($B53="","",(VLOOKUP($B53,'SL-D'!$A$5:$F$68,5)))</f>
      </c>
      <c r="F53" s="27">
        <v>65</v>
      </c>
    </row>
    <row r="54" spans="1:6" ht="13.5" customHeight="1">
      <c r="A54" s="136"/>
      <c r="B54" s="105"/>
      <c r="C54" s="81">
        <f>IF($B54="","",(VLOOKUP($B54,'SL-D'!$A$5:$F$68,3)))</f>
      </c>
      <c r="D54" s="82">
        <f>IF($B54="","",(VLOOKUP($B54,'SL-D'!$A$5:$F$68,4)))</f>
      </c>
      <c r="E54" s="96">
        <f>IF($B54="","",(VLOOKUP($B54,'SL-D'!$A$5:$F$68,5)))</f>
      </c>
      <c r="F54" s="27">
        <v>60</v>
      </c>
    </row>
    <row r="55" spans="1:6" ht="13.5" customHeight="1">
      <c r="A55" s="136"/>
      <c r="B55" s="105"/>
      <c r="C55" s="81">
        <f>IF($B55="","",(VLOOKUP($B55,'SL-D'!$A$5:$F$68,3)))</f>
      </c>
      <c r="D55" s="82">
        <f>IF($B55="","",(VLOOKUP($B55,'SL-D'!$A$5:$F$68,4)))</f>
      </c>
      <c r="E55" s="96">
        <f>IF($B55="","",(VLOOKUP($B55,'SL-D'!$A$5:$F$68,5)))</f>
      </c>
      <c r="F55" s="27">
        <v>55</v>
      </c>
    </row>
    <row r="56" spans="1:6" ht="13.5" customHeight="1">
      <c r="A56" s="136"/>
      <c r="B56" s="105"/>
      <c r="C56" s="81">
        <f>IF($B56="","",(VLOOKUP($B56,'SL-D'!$A$5:$F$68,3)))</f>
      </c>
      <c r="D56" s="82">
        <f>IF($B56="","",(VLOOKUP($B56,'SL-D'!$A$5:$F$68,4)))</f>
      </c>
      <c r="E56" s="96">
        <f>IF($B56="","",(VLOOKUP($B56,'SL-D'!$A$5:$F$68,5)))</f>
      </c>
      <c r="F56" s="27">
        <v>50</v>
      </c>
    </row>
    <row r="57" spans="1:6" ht="13.5" customHeight="1">
      <c r="A57" s="136"/>
      <c r="B57" s="105"/>
      <c r="C57" s="81">
        <f>IF($B57="","",(VLOOKUP($B57,'SL-D'!$A$5:$F$68,3)))</f>
      </c>
      <c r="D57" s="82">
        <f>IF($B57="","",(VLOOKUP($B57,'SL-D'!$A$5:$F$68,4)))</f>
      </c>
      <c r="E57" s="96">
        <f>IF($B57="","",(VLOOKUP($B57,'SL-D'!$A$5:$F$68,5)))</f>
      </c>
      <c r="F57" s="27">
        <v>45</v>
      </c>
    </row>
    <row r="58" spans="1:6" ht="13.5" customHeight="1">
      <c r="A58" s="136"/>
      <c r="B58" s="105"/>
      <c r="C58" s="81">
        <f>IF($B58="","",(VLOOKUP($B58,'SL-D'!$A$5:$F$68,3)))</f>
      </c>
      <c r="D58" s="82">
        <f>IF($B58="","",(VLOOKUP($B58,'SL-D'!$A$5:$F$68,4)))</f>
      </c>
      <c r="E58" s="96">
        <f>IF($B58="","",(VLOOKUP($B58,'SL-D'!$A$5:$F$68,5)))</f>
      </c>
      <c r="F58" s="27">
        <v>40</v>
      </c>
    </row>
    <row r="59" spans="1:6" ht="13.5" customHeight="1">
      <c r="A59" s="136"/>
      <c r="B59" s="105"/>
      <c r="C59" s="81">
        <f>IF($B59="","",(VLOOKUP($B59,'SL-D'!$A$5:$F$68,3)))</f>
      </c>
      <c r="D59" s="82">
        <f>IF($B59="","",(VLOOKUP($B59,'SL-D'!$A$5:$F$68,4)))</f>
      </c>
      <c r="E59" s="96">
        <f>IF($B59="","",(VLOOKUP($B59,'SL-D'!$A$5:$F$68,5)))</f>
      </c>
      <c r="F59" s="27">
        <v>35</v>
      </c>
    </row>
    <row r="60" spans="1:5" ht="13.5" customHeight="1">
      <c r="A60" s="136"/>
      <c r="B60" s="105"/>
      <c r="C60" s="81">
        <f>IF($B60="","",(VLOOKUP($B60,'SL-D'!$A$5:$F$68,3)))</f>
      </c>
      <c r="D60" s="82">
        <f>IF($B60="","",(VLOOKUP($B60,'SL-D'!$A$5:$F$68,4)))</f>
      </c>
      <c r="E60" s="96">
        <f>IF($B60="","",(VLOOKUP($B60,'SL-D'!$A$5:$F$68,5)))</f>
      </c>
    </row>
    <row r="61" spans="1:5" ht="13.5" customHeight="1">
      <c r="A61" s="136"/>
      <c r="B61" s="105"/>
      <c r="C61" s="81">
        <f>IF($B61="","",(VLOOKUP($B61,'SL-D'!$A$5:$F$68,3)))</f>
      </c>
      <c r="D61" s="82">
        <f>IF($B61="","",(VLOOKUP($B61,'SL-D'!$A$5:$F$68,4)))</f>
      </c>
      <c r="E61" s="96">
        <f>IF($B61="","",(VLOOKUP($B61,'SL-D'!$A$5:$F$68,5)))</f>
      </c>
    </row>
    <row r="62" spans="1:5" ht="13.5" customHeight="1">
      <c r="A62" s="136"/>
      <c r="B62" s="105"/>
      <c r="C62" s="81">
        <f>IF($B62="","",(VLOOKUP($B62,'SL-D'!$A$5:$F$68,3)))</f>
      </c>
      <c r="D62" s="82">
        <f>IF($B62="","",(VLOOKUP($B62,'SL-D'!$A$5:$F$68,4)))</f>
      </c>
      <c r="E62" s="96">
        <f>IF($B62="","",(VLOOKUP($B62,'SL-D'!$A$5:$F$68,5)))</f>
      </c>
    </row>
    <row r="63" spans="1:5" ht="13.5" customHeight="1">
      <c r="A63" s="136"/>
      <c r="B63" s="105"/>
      <c r="C63" s="81">
        <f>IF($B63="","",(VLOOKUP($B63,'SL-D'!$A$5:$F$68,3)))</f>
      </c>
      <c r="D63" s="82">
        <f>IF($B63="","",(VLOOKUP($B63,'SL-D'!$A$5:$F$68,4)))</f>
      </c>
      <c r="E63" s="96">
        <f>IF($B63="","",(VLOOKUP($B63,'SL-D'!$A$5:$F$68,5)))</f>
      </c>
    </row>
    <row r="64" spans="1:5" ht="13.5" customHeight="1">
      <c r="A64" s="136"/>
      <c r="B64" s="105"/>
      <c r="C64" s="81">
        <f>IF($B64="","",(VLOOKUP($B64,'SL-D'!$A$5:$F$68,3)))</f>
      </c>
      <c r="D64" s="82">
        <f>IF($B64="","",(VLOOKUP($B64,'SL-D'!$A$5:$F$68,4)))</f>
      </c>
      <c r="E64" s="96">
        <f>IF($B64="","",(VLOOKUP($B64,'SL-D'!$A$5:$F$68,5)))</f>
      </c>
    </row>
    <row r="65" spans="1:5" ht="13.5" customHeight="1">
      <c r="A65" s="136"/>
      <c r="B65" s="105"/>
      <c r="C65" s="81">
        <f>IF($B65="","",(VLOOKUP($B65,'SL-D'!$A$5:$F$68,3)))</f>
      </c>
      <c r="D65" s="82">
        <f>IF($B65="","",(VLOOKUP($B65,'SL-D'!$A$5:$F$68,4)))</f>
      </c>
      <c r="E65" s="96">
        <f>IF($B65="","",(VLOOKUP($B65,'SL-D'!$A$5:$F$68,5)))</f>
      </c>
    </row>
    <row r="66" spans="1:5" ht="13.5" customHeight="1">
      <c r="A66" s="136"/>
      <c r="B66" s="105"/>
      <c r="C66" s="81">
        <f>IF($B66="","",(VLOOKUP($B66,'SL-D'!$A$5:$F$68,3)))</f>
      </c>
      <c r="D66" s="82">
        <f>IF($B66="","",(VLOOKUP($B66,'SL-D'!$A$5:$F$68,4)))</f>
      </c>
      <c r="E66" s="96">
        <f>IF($B66="","",(VLOOKUP($B66,'SL-D'!$A$5:$F$68,5)))</f>
      </c>
    </row>
    <row r="67" spans="1:5" ht="13.5" customHeight="1">
      <c r="A67" s="136"/>
      <c r="B67" s="105"/>
      <c r="C67" s="81">
        <f>IF($B67="","",(VLOOKUP($B67,'SL-D'!$A$5:$F$68,3)))</f>
      </c>
      <c r="D67" s="82">
        <f>IF($B67="","",(VLOOKUP($B67,'SL-D'!$A$5:$F$68,4)))</f>
      </c>
      <c r="E67" s="96">
        <f>IF($B67="","",(VLOOKUP($B67,'SL-D'!$A$5:$F$68,5)))</f>
      </c>
    </row>
    <row r="68" spans="1:5" ht="13.5" customHeight="1">
      <c r="A68" s="137"/>
      <c r="B68" s="106"/>
      <c r="C68" s="84">
        <f>IF($B68="","",(VLOOKUP($B68,'SL-D'!$A$5:$F$68,3)))</f>
      </c>
      <c r="D68" s="85">
        <f>IF($B68="","",(VLOOKUP($B68,'SL-D'!$A$5:$F$68,4)))</f>
      </c>
      <c r="E68" s="97">
        <f>IF($B68="","",(VLOOKUP($B68,'SL-D'!$A$5:$F$68,5)))</f>
      </c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6"/>
  <sheetViews>
    <sheetView zoomScalePageLayoutView="0" workbookViewId="0" topLeftCell="A1">
      <selection activeCell="D33" sqref="D33"/>
    </sheetView>
  </sheetViews>
  <sheetFormatPr defaultColWidth="9.00390625" defaultRowHeight="13.5" customHeight="1"/>
  <cols>
    <col min="1" max="1" width="8.75390625" style="28" customWidth="1"/>
    <col min="2" max="2" width="3.75390625" style="28" customWidth="1"/>
    <col min="3" max="3" width="29.875" style="29" bestFit="1" customWidth="1"/>
    <col min="4" max="4" width="34.00390625" style="29" bestFit="1" customWidth="1"/>
    <col min="5" max="16384" width="9.125" style="27" customWidth="1"/>
  </cols>
  <sheetData>
    <row r="1" spans="1:4" s="13" customFormat="1" ht="13.5" customHeight="1">
      <c r="A1" s="98" t="str">
        <f>'SL-D'!$A$1</f>
        <v>Regionální  svaz stolního tenisu</v>
      </c>
      <c r="D1" s="38">
        <f>'SL-D'!$F$1</f>
        <v>41237</v>
      </c>
    </row>
    <row r="2" spans="1:4" s="13" customFormat="1" ht="13.5" customHeight="1">
      <c r="A2" s="98" t="str">
        <f>'SL-D'!$A$2</f>
        <v>Regionální přebor 2012</v>
      </c>
      <c r="D2" s="38" t="str">
        <f>'SL-D'!$F$2</f>
        <v>Regionální soutěže</v>
      </c>
    </row>
    <row r="3" spans="1:4" s="13" customFormat="1" ht="13.5" customHeight="1">
      <c r="A3" s="13" t="str">
        <f>'SL-D'!$A$3</f>
        <v>TJ Sport Kladno</v>
      </c>
      <c r="D3" s="26" t="s">
        <v>51</v>
      </c>
    </row>
    <row r="5" spans="1:4" ht="13.5" customHeight="1">
      <c r="A5" s="147" t="s">
        <v>16</v>
      </c>
      <c r="B5" s="104"/>
      <c r="C5" s="152">
        <f>IF($B5="","",CONCATENATE(VLOOKUP($B5,'SL-Č'!$A$5:$K$36,3),", ",VLOOKUP($B5,'SL-Č'!$A$5:$K$36,8),""))</f>
      </c>
      <c r="D5" s="149">
        <f>IF($B5="","",CONCATENATE(VLOOKUP($B5,'SL-Č'!$A$5:$K$36,5),", ",VLOOKUP($B5,'SL-Č'!$A$5:$K$36,10),""))</f>
      </c>
    </row>
    <row r="6" spans="1:4" ht="13.5" customHeight="1">
      <c r="A6" s="136" t="s">
        <v>17</v>
      </c>
      <c r="B6" s="105"/>
      <c r="C6" s="153">
        <f>IF($B6="","",CONCATENATE(VLOOKUP($B6,'SL-Č'!$A$5:$K$36,3),", ",VLOOKUP($B6,'SL-Č'!$A$5:$K$36,8),""))</f>
      </c>
      <c r="D6" s="150">
        <f>IF($B6="","",CONCATENATE(VLOOKUP($B6,'SL-Č'!$A$5:$K$36,5),", ",VLOOKUP($B6,'SL-Č'!$A$5:$K$36,10),""))</f>
      </c>
    </row>
    <row r="7" spans="1:4" ht="13.5" customHeight="1">
      <c r="A7" s="136" t="s">
        <v>65</v>
      </c>
      <c r="B7" s="105"/>
      <c r="C7" s="153">
        <f>IF($B7="","",CONCATENATE(VLOOKUP($B7,'SL-Č'!$A$5:$K$36,3),", ",VLOOKUP($B7,'SL-Č'!$A$5:$K$36,8),""))</f>
      </c>
      <c r="D7" s="150">
        <f>IF($B7="","",CONCATENATE(VLOOKUP($B7,'SL-Č'!$A$5:$K$36,5),", ",VLOOKUP($B7,'SL-Č'!$A$5:$K$36,10),""))</f>
      </c>
    </row>
    <row r="8" spans="1:4" ht="13.5" customHeight="1">
      <c r="A8" s="136" t="s">
        <v>65</v>
      </c>
      <c r="B8" s="105"/>
      <c r="C8" s="153">
        <f>IF($B8="","",CONCATENATE(VLOOKUP($B8,'SL-Č'!$A$5:$K$36,3),", ",VLOOKUP($B8,'SL-Č'!$A$5:$K$36,8),""))</f>
      </c>
      <c r="D8" s="150">
        <f>IF($B8="","",CONCATENATE(VLOOKUP($B8,'SL-Č'!$A$5:$K$36,5),", ",VLOOKUP($B8,'SL-Č'!$A$5:$K$36,10),""))</f>
      </c>
    </row>
    <row r="9" spans="1:4" ht="13.5" customHeight="1">
      <c r="A9" s="136" t="s">
        <v>66</v>
      </c>
      <c r="B9" s="105"/>
      <c r="C9" s="153">
        <f>IF($B9="","",CONCATENATE(VLOOKUP($B9,'SL-Č'!$A$5:$K$36,3),", ",VLOOKUP($B9,'SL-Č'!$A$5:$K$36,8),""))</f>
      </c>
      <c r="D9" s="150">
        <f>IF($B9="","",CONCATENATE(VLOOKUP($B9,'SL-Č'!$A$5:$K$36,5),", ",VLOOKUP($B9,'SL-Č'!$A$5:$K$36,10),""))</f>
      </c>
    </row>
    <row r="10" spans="1:4" ht="13.5" customHeight="1">
      <c r="A10" s="136" t="s">
        <v>66</v>
      </c>
      <c r="B10" s="105"/>
      <c r="C10" s="153">
        <f>IF($B10="","",CONCATENATE(VLOOKUP($B10,'SL-Č'!$A$5:$K$36,3),", ",VLOOKUP($B10,'SL-Č'!$A$5:$K$36,8),""))</f>
      </c>
      <c r="D10" s="150">
        <f>IF($B10="","",CONCATENATE(VLOOKUP($B10,'SL-Č'!$A$5:$K$36,5),", ",VLOOKUP($B10,'SL-Č'!$A$5:$K$36,10),""))</f>
      </c>
    </row>
    <row r="11" spans="1:4" ht="13.5" customHeight="1">
      <c r="A11" s="136" t="s">
        <v>66</v>
      </c>
      <c r="B11" s="105"/>
      <c r="C11" s="153">
        <f>IF($B11="","",CONCATENATE(VLOOKUP($B11,'SL-Č'!$A$5:$K$36,3),", ",VLOOKUP($B11,'SL-Č'!$A$5:$K$36,8),""))</f>
      </c>
      <c r="D11" s="150">
        <f>IF($B11="","",CONCATENATE(VLOOKUP($B11,'SL-Č'!$A$5:$K$36,5),", ",VLOOKUP($B11,'SL-Č'!$A$5:$K$36,10),""))</f>
      </c>
    </row>
    <row r="12" spans="1:4" ht="13.5" customHeight="1">
      <c r="A12" s="136" t="s">
        <v>66</v>
      </c>
      <c r="B12" s="105"/>
      <c r="C12" s="153">
        <f>IF($B12="","",CONCATENATE(VLOOKUP($B12,'SL-Č'!$A$5:$K$36,3),", ",VLOOKUP($B12,'SL-Č'!$A$5:$K$36,8),""))</f>
      </c>
      <c r="D12" s="150">
        <f>IF($B12="","",CONCATENATE(VLOOKUP($B12,'SL-Č'!$A$5:$K$36,5),", ",VLOOKUP($B12,'SL-Č'!$A$5:$K$36,10),""))</f>
      </c>
    </row>
    <row r="13" spans="1:4" ht="13.5" customHeight="1">
      <c r="A13" s="136" t="s">
        <v>67</v>
      </c>
      <c r="B13" s="105"/>
      <c r="C13" s="153">
        <f>IF($B13="","",CONCATENATE(VLOOKUP($B13,'SL-Č'!$A$5:$K$36,3),", ",VLOOKUP($B13,'SL-Č'!$A$5:$K$36,8),""))</f>
      </c>
      <c r="D13" s="150">
        <f>IF($B13="","",CONCATENATE(VLOOKUP($B13,'SL-Č'!$A$5:$K$36,5),", ",VLOOKUP($B13,'SL-Č'!$A$5:$K$36,10),""))</f>
      </c>
    </row>
    <row r="14" spans="1:4" ht="13.5" customHeight="1">
      <c r="A14" s="136" t="s">
        <v>67</v>
      </c>
      <c r="B14" s="105"/>
      <c r="C14" s="153">
        <f>IF($B14="","",CONCATENATE(VLOOKUP($B14,'SL-Č'!$A$5:$K$36,3),", ",VLOOKUP($B14,'SL-Č'!$A$5:$K$36,8),""))</f>
      </c>
      <c r="D14" s="150">
        <f>IF($B14="","",CONCATENATE(VLOOKUP($B14,'SL-Č'!$A$5:$K$36,5),", ",VLOOKUP($B14,'SL-Č'!$A$5:$K$36,10),""))</f>
      </c>
    </row>
    <row r="15" spans="1:4" ht="13.5" customHeight="1">
      <c r="A15" s="136" t="s">
        <v>67</v>
      </c>
      <c r="B15" s="105"/>
      <c r="C15" s="153">
        <f>IF($B15="","",CONCATENATE(VLOOKUP($B15,'SL-Č'!$A$5:$K$36,3),", ",VLOOKUP($B15,'SL-Č'!$A$5:$K$36,8),""))</f>
      </c>
      <c r="D15" s="150">
        <f>IF($B15="","",CONCATENATE(VLOOKUP($B15,'SL-Č'!$A$5:$K$36,5),", ",VLOOKUP($B15,'SL-Č'!$A$5:$K$36,10),""))</f>
      </c>
    </row>
    <row r="16" spans="1:4" ht="13.5" customHeight="1">
      <c r="A16" s="136" t="s">
        <v>67</v>
      </c>
      <c r="B16" s="105"/>
      <c r="C16" s="153">
        <f>IF($B16="","",CONCATENATE(VLOOKUP($B16,'SL-Č'!$A$5:$K$36,3),", ",VLOOKUP($B16,'SL-Č'!$A$5:$K$36,8),""))</f>
      </c>
      <c r="D16" s="150">
        <f>IF($B16="","",CONCATENATE(VLOOKUP($B16,'SL-Č'!$A$5:$K$36,5),", ",VLOOKUP($B16,'SL-Č'!$A$5:$K$36,10),""))</f>
      </c>
    </row>
    <row r="17" spans="1:4" ht="13.5" customHeight="1">
      <c r="A17" s="136" t="s">
        <v>67</v>
      </c>
      <c r="B17" s="105"/>
      <c r="C17" s="153">
        <f>IF($B17="","",CONCATENATE(VLOOKUP($B17,'SL-Č'!$A$5:$K$36,3),", ",VLOOKUP($B17,'SL-Č'!$A$5:$K$36,8),""))</f>
      </c>
      <c r="D17" s="150">
        <f>IF($B17="","",CONCATENATE(VLOOKUP($B17,'SL-Č'!$A$5:$K$36,5),", ",VLOOKUP($B17,'SL-Č'!$A$5:$K$36,10),""))</f>
      </c>
    </row>
    <row r="18" spans="1:4" ht="13.5" customHeight="1">
      <c r="A18" s="136" t="s">
        <v>67</v>
      </c>
      <c r="B18" s="105"/>
      <c r="C18" s="153">
        <f>IF($B18="","",CONCATENATE(VLOOKUP($B18,'SL-Č'!$A$5:$K$36,3),", ",VLOOKUP($B18,'SL-Č'!$A$5:$K$36,8),""))</f>
      </c>
      <c r="D18" s="150">
        <f>IF($B18="","",CONCATENATE(VLOOKUP($B18,'SL-Č'!$A$5:$K$36,5),", ",VLOOKUP($B18,'SL-Č'!$A$5:$K$36,10),""))</f>
      </c>
    </row>
    <row r="19" spans="1:4" ht="13.5" customHeight="1">
      <c r="A19" s="136" t="s">
        <v>67</v>
      </c>
      <c r="B19" s="105"/>
      <c r="C19" s="153">
        <f>IF($B19="","",CONCATENATE(VLOOKUP($B19,'SL-Č'!$A$5:$K$36,3),", ",VLOOKUP($B19,'SL-Č'!$A$5:$K$36,8),""))</f>
      </c>
      <c r="D19" s="150">
        <f>IF($B19="","",CONCATENATE(VLOOKUP($B19,'SL-Č'!$A$5:$K$36,5),", ",VLOOKUP($B19,'SL-Č'!$A$5:$K$36,10),""))</f>
      </c>
    </row>
    <row r="20" spans="1:4" ht="13.5" customHeight="1">
      <c r="A20" s="136" t="s">
        <v>67</v>
      </c>
      <c r="B20" s="105"/>
      <c r="C20" s="153">
        <f>IF($B20="","",CONCATENATE(VLOOKUP($B20,'SL-Č'!$A$5:$K$36,3),", ",VLOOKUP($B20,'SL-Č'!$A$5:$K$36,8),""))</f>
      </c>
      <c r="D20" s="150">
        <f>IF($B20="","",CONCATENATE(VLOOKUP($B20,'SL-Č'!$A$5:$K$36,5),", ",VLOOKUP($B20,'SL-Č'!$A$5:$K$36,10),""))</f>
      </c>
    </row>
    <row r="21" spans="1:4" ht="13.5" customHeight="1">
      <c r="A21" s="136" t="s">
        <v>68</v>
      </c>
      <c r="B21" s="105"/>
      <c r="C21" s="153">
        <f>IF($B21="","",CONCATENATE(VLOOKUP($B21,'SL-Č'!$A$5:$K$36,3),", ",VLOOKUP($B21,'SL-Č'!$A$5:$K$36,8),""))</f>
      </c>
      <c r="D21" s="150">
        <f>IF($B21="","",CONCATENATE(VLOOKUP($B21,'SL-Č'!$A$5:$K$36,5),", ",VLOOKUP($B21,'SL-Č'!$A$5:$K$36,10),""))</f>
      </c>
    </row>
    <row r="22" spans="1:4" ht="13.5" customHeight="1">
      <c r="A22" s="136" t="s">
        <v>68</v>
      </c>
      <c r="B22" s="105"/>
      <c r="C22" s="153">
        <f>IF($B22="","",CONCATENATE(VLOOKUP($B22,'SL-Č'!$A$5:$K$36,3),", ",VLOOKUP($B22,'SL-Č'!$A$5:$K$36,8),""))</f>
      </c>
      <c r="D22" s="150">
        <f>IF($B22="","",CONCATENATE(VLOOKUP($B22,'SL-Č'!$A$5:$K$36,5),", ",VLOOKUP($B22,'SL-Č'!$A$5:$K$36,10),""))</f>
      </c>
    </row>
    <row r="23" spans="1:4" ht="13.5" customHeight="1">
      <c r="A23" s="136" t="s">
        <v>68</v>
      </c>
      <c r="B23" s="105"/>
      <c r="C23" s="153">
        <f>IF($B23="","",CONCATENATE(VLOOKUP($B23,'SL-Č'!$A$5:$K$36,3),", ",VLOOKUP($B23,'SL-Č'!$A$5:$K$36,8),""))</f>
      </c>
      <c r="D23" s="150">
        <f>IF($B23="","",CONCATENATE(VLOOKUP($B23,'SL-Č'!$A$5:$K$36,5),", ",VLOOKUP($B23,'SL-Č'!$A$5:$K$36,10),""))</f>
      </c>
    </row>
    <row r="24" spans="1:4" ht="13.5" customHeight="1">
      <c r="A24" s="136" t="s">
        <v>68</v>
      </c>
      <c r="B24" s="105"/>
      <c r="C24" s="153">
        <f>IF($B24="","",CONCATENATE(VLOOKUP($B24,'SL-Č'!$A$5:$K$36,3),", ",VLOOKUP($B24,'SL-Č'!$A$5:$K$36,8),""))</f>
      </c>
      <c r="D24" s="150">
        <f>IF($B24="","",CONCATENATE(VLOOKUP($B24,'SL-Č'!$A$5:$K$36,5),", ",VLOOKUP($B24,'SL-Č'!$A$5:$K$36,10),""))</f>
      </c>
    </row>
    <row r="25" spans="1:4" ht="13.5" customHeight="1">
      <c r="A25" s="136" t="s">
        <v>68</v>
      </c>
      <c r="B25" s="105"/>
      <c r="C25" s="153">
        <f>IF($B25="","",CONCATENATE(VLOOKUP($B25,'SL-Č'!$A$5:$K$36,3),", ",VLOOKUP($B25,'SL-Č'!$A$5:$K$36,8),""))</f>
      </c>
      <c r="D25" s="150">
        <f>IF($B25="","",CONCATENATE(VLOOKUP($B25,'SL-Č'!$A$5:$K$36,5),", ",VLOOKUP($B25,'SL-Č'!$A$5:$K$36,10),""))</f>
      </c>
    </row>
    <row r="26" spans="1:4" ht="13.5" customHeight="1">
      <c r="A26" s="136" t="s">
        <v>68</v>
      </c>
      <c r="B26" s="105"/>
      <c r="C26" s="153">
        <f>IF($B26="","",CONCATENATE(VLOOKUP($B26,'SL-Č'!$A$5:$K$36,3),", ",VLOOKUP($B26,'SL-Č'!$A$5:$K$36,8),""))</f>
      </c>
      <c r="D26" s="150">
        <f>IF($B26="","",CONCATENATE(VLOOKUP($B26,'SL-Č'!$A$5:$K$36,5),", ",VLOOKUP($B26,'SL-Č'!$A$5:$K$36,10),""))</f>
      </c>
    </row>
    <row r="27" spans="1:4" ht="13.5" customHeight="1">
      <c r="A27" s="136" t="s">
        <v>68</v>
      </c>
      <c r="B27" s="105"/>
      <c r="C27" s="153">
        <f>IF($B27="","",CONCATENATE(VLOOKUP($B27,'SL-Č'!$A$5:$K$36,3),", ",VLOOKUP($B27,'SL-Č'!$A$5:$K$36,8),""))</f>
      </c>
      <c r="D27" s="150">
        <f>IF($B27="","",CONCATENATE(VLOOKUP($B27,'SL-Č'!$A$5:$K$36,5),", ",VLOOKUP($B27,'SL-Č'!$A$5:$K$36,10),""))</f>
      </c>
    </row>
    <row r="28" spans="1:4" ht="13.5" customHeight="1">
      <c r="A28" s="136" t="s">
        <v>68</v>
      </c>
      <c r="B28" s="105"/>
      <c r="C28" s="153">
        <f>IF($B28="","",CONCATENATE(VLOOKUP($B28,'SL-Č'!$A$5:$K$36,3),", ",VLOOKUP($B28,'SL-Č'!$A$5:$K$36,8),""))</f>
      </c>
      <c r="D28" s="150">
        <f>IF($B28="","",CONCATENATE(VLOOKUP($B28,'SL-Č'!$A$5:$K$36,5),", ",VLOOKUP($B28,'SL-Č'!$A$5:$K$36,10),""))</f>
      </c>
    </row>
    <row r="29" spans="1:4" ht="13.5" customHeight="1">
      <c r="A29" s="136" t="s">
        <v>68</v>
      </c>
      <c r="B29" s="105"/>
      <c r="C29" s="153">
        <f>IF($B29="","",CONCATENATE(VLOOKUP($B29,'SL-Č'!$A$5:$K$36,3),", ",VLOOKUP($B29,'SL-Č'!$A$5:$K$36,8),""))</f>
      </c>
      <c r="D29" s="150">
        <f>IF($B29="","",CONCATENATE(VLOOKUP($B29,'SL-Č'!$A$5:$K$36,5),", ",VLOOKUP($B29,'SL-Č'!$A$5:$K$36,10),""))</f>
      </c>
    </row>
    <row r="30" spans="1:4" ht="13.5" customHeight="1">
      <c r="A30" s="136" t="s">
        <v>68</v>
      </c>
      <c r="B30" s="105"/>
      <c r="C30" s="153">
        <f>IF($B30="","",CONCATENATE(VLOOKUP($B30,'SL-Č'!$A$5:$K$36,3),", ",VLOOKUP($B30,'SL-Č'!$A$5:$K$36,8),""))</f>
      </c>
      <c r="D30" s="150">
        <f>IF($B30="","",CONCATENATE(VLOOKUP($B30,'SL-Č'!$A$5:$K$36,5),", ",VLOOKUP($B30,'SL-Č'!$A$5:$K$36,10),""))</f>
      </c>
    </row>
    <row r="31" spans="1:4" ht="13.5" customHeight="1">
      <c r="A31" s="136" t="s">
        <v>68</v>
      </c>
      <c r="B31" s="105"/>
      <c r="C31" s="153">
        <f>IF($B31="","",CONCATENATE(VLOOKUP($B31,'SL-Č'!$A$5:$K$36,3),", ",VLOOKUP($B31,'SL-Č'!$A$5:$K$36,8),""))</f>
      </c>
      <c r="D31" s="150">
        <f>IF($B31="","",CONCATENATE(VLOOKUP($B31,'SL-Č'!$A$5:$K$36,5),", ",VLOOKUP($B31,'SL-Č'!$A$5:$K$36,10),""))</f>
      </c>
    </row>
    <row r="32" spans="1:4" ht="13.5" customHeight="1">
      <c r="A32" s="136"/>
      <c r="B32" s="105"/>
      <c r="C32" s="153">
        <f>IF($B32="","",CONCATENATE(VLOOKUP($B32,'SL-Č'!$A$5:$K$36,3),", ",VLOOKUP($B32,'SL-Č'!$A$5:$K$36,8),""))</f>
      </c>
      <c r="D32" s="150">
        <f>IF($B32="","",CONCATENATE(VLOOKUP($B32,'SL-Č'!$A$5:$K$36,5),", ",VLOOKUP($B32,'SL-Č'!$A$5:$K$36,10),""))</f>
      </c>
    </row>
    <row r="33" spans="1:4" ht="13.5" customHeight="1">
      <c r="A33" s="136"/>
      <c r="B33" s="105"/>
      <c r="C33" s="153">
        <f>IF($B33="","",CONCATENATE(VLOOKUP($B33,'SL-Č'!$A$5:$K$36,3),", ",VLOOKUP($B33,'SL-Č'!$A$5:$K$36,8),""))</f>
      </c>
      <c r="D33" s="150">
        <f>IF($B33="","",CONCATENATE(VLOOKUP($B33,'SL-Č'!$A$5:$K$36,5),", ",VLOOKUP($B33,'SL-Č'!$A$5:$K$36,10),""))</f>
      </c>
    </row>
    <row r="34" spans="1:4" ht="13.5" customHeight="1">
      <c r="A34" s="136"/>
      <c r="B34" s="105"/>
      <c r="C34" s="153">
        <f>IF($B34="","",CONCATENATE(VLOOKUP($B34,'SL-Č'!$A$5:$K$36,3),", ",VLOOKUP($B34,'SL-Č'!$A$5:$K$36,8),""))</f>
      </c>
      <c r="D34" s="150">
        <f>IF($B34="","",CONCATENATE(VLOOKUP($B34,'SL-Č'!$A$5:$K$36,5),", ",VLOOKUP($B34,'SL-Č'!$A$5:$K$36,10),""))</f>
      </c>
    </row>
    <row r="35" spans="1:4" ht="13.5" customHeight="1">
      <c r="A35" s="136"/>
      <c r="B35" s="105"/>
      <c r="C35" s="153">
        <f>IF($B35="","",CONCATENATE(VLOOKUP($B35,'SL-Č'!$A$5:$K$36,3),", ",VLOOKUP($B35,'SL-Č'!$A$5:$K$36,8),""))</f>
      </c>
      <c r="D35" s="150">
        <f>IF($B35="","",CONCATENATE(VLOOKUP($B35,'SL-Č'!$A$5:$K$36,5),", ",VLOOKUP($B35,'SL-Č'!$A$5:$K$36,10),""))</f>
      </c>
    </row>
    <row r="36" spans="1:4" ht="13.5" customHeight="1">
      <c r="A36" s="137"/>
      <c r="B36" s="106"/>
      <c r="C36" s="154">
        <f>IF($B36="","",CONCATENATE(VLOOKUP($B36,'SL-Č'!$A$5:$K$36,3),", ",VLOOKUP($B36,'SL-Č'!$A$5:$K$36,8),""))</f>
      </c>
      <c r="D36" s="151">
        <f>IF($B36="","",CONCATENATE(VLOOKUP($B36,'SL-Č'!$A$5:$K$36,5),", ",VLOOKUP($B36,'SL-Č'!$A$5:$K$36,10),""))</f>
      </c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80"/>
  <sheetViews>
    <sheetView view="pageBreakPreview" zoomScaleSheetLayoutView="100" zoomScalePageLayoutView="0" workbookViewId="0" topLeftCell="A4">
      <selection activeCell="C38" sqref="C38"/>
    </sheetView>
  </sheetViews>
  <sheetFormatPr defaultColWidth="9.00390625" defaultRowHeight="13.5" customHeight="1"/>
  <cols>
    <col min="1" max="2" width="3.75390625" style="11" customWidth="1"/>
    <col min="3" max="3" width="34.375" style="23" customWidth="1"/>
    <col min="4" max="8" width="4.75390625" style="4" customWidth="1"/>
    <col min="9" max="9" width="4.25390625" style="4" customWidth="1"/>
    <col min="10" max="10" width="6.75390625" style="4" customWidth="1"/>
    <col min="11" max="11" width="33.125" style="23" customWidth="1"/>
    <col min="12" max="12" width="34.125" style="23" customWidth="1"/>
    <col min="13" max="13" width="13.625" style="42" customWidth="1"/>
    <col min="14" max="16384" width="9.125" style="15" customWidth="1"/>
  </cols>
  <sheetData>
    <row r="1" spans="1:13" s="13" customFormat="1" ht="18.75" customHeight="1">
      <c r="A1" s="98" t="str">
        <f>'SL-D'!$A$1</f>
        <v>Regionální  svaz stolního tenisu</v>
      </c>
      <c r="B1" s="98"/>
      <c r="C1" s="98"/>
      <c r="D1" s="98"/>
      <c r="F1" s="156">
        <f>'SL-D'!$F$1</f>
        <v>41237</v>
      </c>
      <c r="G1" s="156"/>
      <c r="H1" s="156"/>
      <c r="I1" s="38"/>
      <c r="M1" s="100"/>
    </row>
    <row r="2" spans="1:13" s="13" customFormat="1" ht="18.75" customHeight="1">
      <c r="A2" s="98" t="str">
        <f>'SL-D'!$A$2</f>
        <v>Regionální přebor 2012</v>
      </c>
      <c r="B2" s="98"/>
      <c r="C2" s="98"/>
      <c r="D2" s="98"/>
      <c r="G2" s="14"/>
      <c r="H2" s="38" t="str">
        <f>'SL-D'!$F$2</f>
        <v>Regionální soutěže</v>
      </c>
      <c r="I2" s="38"/>
      <c r="M2" s="100"/>
    </row>
    <row r="3" spans="1:13" s="13" customFormat="1" ht="18.75" customHeight="1">
      <c r="A3" s="13" t="str">
        <f>'SL-D'!$A$3</f>
        <v>TJ Sport Kladno</v>
      </c>
      <c r="B3" s="98"/>
      <c r="C3" s="98"/>
      <c r="D3" s="98"/>
      <c r="G3" s="14"/>
      <c r="H3" s="38" t="s">
        <v>54</v>
      </c>
      <c r="I3" s="38"/>
      <c r="M3" s="100"/>
    </row>
    <row r="4" ht="18.75" customHeight="1"/>
    <row r="5" spans="1:13" ht="18.75" customHeight="1">
      <c r="A5" s="157" t="s">
        <v>8</v>
      </c>
      <c r="B5" s="158"/>
      <c r="C5" s="159"/>
      <c r="D5" s="113">
        <v>1</v>
      </c>
      <c r="E5" s="114">
        <v>2</v>
      </c>
      <c r="F5" s="115">
        <v>3</v>
      </c>
      <c r="G5" s="116" t="s">
        <v>0</v>
      </c>
      <c r="H5" s="115" t="s">
        <v>1</v>
      </c>
      <c r="I5" s="3"/>
      <c r="J5" s="117" t="s">
        <v>3</v>
      </c>
      <c r="K5" s="60" t="str">
        <f>C7</f>
        <v>Krous Martin (Sokol Unhošť)</v>
      </c>
      <c r="L5" s="60" t="str">
        <f>C8</f>
        <v>Habrcetl Milan (TJ Sport Kladno)</v>
      </c>
      <c r="M5" s="61" t="s">
        <v>80</v>
      </c>
    </row>
    <row r="6" spans="1:13" ht="18.75" customHeight="1">
      <c r="A6" s="118">
        <v>1</v>
      </c>
      <c r="B6" s="119">
        <v>1</v>
      </c>
      <c r="C6" s="16" t="str">
        <f>IF($B6="","",CONCATENATE(VLOOKUP($B6,'SL-D'!$A$5:$F$68,3)," (",VLOOKUP($B6,'SL-D'!$A$5:$F$68,5),")"))</f>
        <v>Čižinský Zdeněk Dr. (Sparta-Doly Kladno)</v>
      </c>
      <c r="D6" s="43"/>
      <c r="E6" s="17" t="str">
        <f>IF(M6=0,"",M6)</f>
        <v>2:3</v>
      </c>
      <c r="F6" s="24" t="str">
        <f>IF(D8="3:0","0:3",IF(D8="3:1","1:3",IF(D8="3:2","2:3",IF(D8="0:3","3:0",IF(D8="1:3","3:1",IF(D8="2:3","3:2",""))))))</f>
        <v>3:2</v>
      </c>
      <c r="G6" s="18">
        <v>1</v>
      </c>
      <c r="H6" s="32">
        <v>2</v>
      </c>
      <c r="I6" s="3"/>
      <c r="J6" s="20" t="s">
        <v>5</v>
      </c>
      <c r="K6" s="62" t="str">
        <f>C6</f>
        <v>Čižinský Zdeněk Dr. (Sparta-Doly Kladno)</v>
      </c>
      <c r="L6" s="62" t="str">
        <f>C7</f>
        <v>Krous Martin (Sokol Unhošť)</v>
      </c>
      <c r="M6" s="63" t="s">
        <v>77</v>
      </c>
    </row>
    <row r="7" spans="1:13" ht="18.75" customHeight="1">
      <c r="A7" s="120">
        <v>2</v>
      </c>
      <c r="B7" s="121">
        <v>20</v>
      </c>
      <c r="C7" s="19" t="str">
        <f>IF($B7="","",CONCATENATE(VLOOKUP($B7,'SL-D'!$A$5:$F$68,3)," (",VLOOKUP($B7,'SL-D'!$A$5:$F$68,5),")"))</f>
        <v>Krous Martin (Sokol Unhošť)</v>
      </c>
      <c r="D7" s="20" t="str">
        <f>IF(E6="3:0","0:3",IF(E6="3:1","1:3",IF(E6="3:2","2:3",IF(E6="0:3","3:0",IF(E6="1:3","3:1",IF(E6="2:3","3:2",""))))))</f>
        <v>3:2</v>
      </c>
      <c r="E7" s="44"/>
      <c r="F7" s="25" t="str">
        <f>IF(M5=0,"",M5)</f>
        <v>3:2</v>
      </c>
      <c r="G7" s="22">
        <v>2</v>
      </c>
      <c r="H7" s="25">
        <v>1</v>
      </c>
      <c r="I7" s="3"/>
      <c r="J7" s="122" t="s">
        <v>7</v>
      </c>
      <c r="K7" s="64" t="str">
        <f>C8</f>
        <v>Habrcetl Milan (TJ Sport Kladno)</v>
      </c>
      <c r="L7" s="64" t="str">
        <f>C6</f>
        <v>Čižinský Zdeněk Dr. (Sparta-Doly Kladno)</v>
      </c>
      <c r="M7" s="65" t="s">
        <v>77</v>
      </c>
    </row>
    <row r="8" spans="1:9" ht="18.75" customHeight="1">
      <c r="A8" s="123">
        <v>3</v>
      </c>
      <c r="B8" s="124">
        <v>10</v>
      </c>
      <c r="C8" s="33" t="str">
        <f>IF($B8="","",CONCATENATE(VLOOKUP($B8,'SL-D'!$A$5:$F$68,3)," (",VLOOKUP($B8,'SL-D'!$A$5:$F$68,5),")"))</f>
        <v>Habrcetl Milan (TJ Sport Kladno)</v>
      </c>
      <c r="D8" s="34" t="str">
        <f>IF(M7=0,"",M7)</f>
        <v>2:3</v>
      </c>
      <c r="E8" s="35" t="str">
        <f>IF(F7="3:0","0:3",IF(F7="3:1","1:3",IF(F7="3:2","2:3",IF(F7="0:3","3:0",IF(F7="1:3","3:1",IF(F7="2:3","3:2",""))))))</f>
        <v>2:3</v>
      </c>
      <c r="F8" s="45"/>
      <c r="G8" s="36">
        <v>0</v>
      </c>
      <c r="H8" s="37">
        <v>3</v>
      </c>
      <c r="I8" s="3"/>
    </row>
    <row r="9" ht="18.75" customHeight="1"/>
    <row r="10" spans="1:13" ht="18.75" customHeight="1">
      <c r="A10" s="157" t="s">
        <v>37</v>
      </c>
      <c r="B10" s="158"/>
      <c r="C10" s="159"/>
      <c r="D10" s="113">
        <v>1</v>
      </c>
      <c r="E10" s="114">
        <v>2</v>
      </c>
      <c r="F10" s="115">
        <v>3</v>
      </c>
      <c r="G10" s="116" t="s">
        <v>0</v>
      </c>
      <c r="H10" s="115" t="s">
        <v>1</v>
      </c>
      <c r="I10" s="3"/>
      <c r="J10" s="117" t="s">
        <v>3</v>
      </c>
      <c r="K10" s="60" t="str">
        <f>C12</f>
        <v>Švejda Ondřej (TSM GRAST Kladno)</v>
      </c>
      <c r="L10" s="60" t="str">
        <f>C13</f>
        <v>Rauk Jiří (TJ Sport Kladno)</v>
      </c>
      <c r="M10" s="61" t="s">
        <v>76</v>
      </c>
    </row>
    <row r="11" spans="1:13" ht="18.75" customHeight="1">
      <c r="A11" s="118">
        <v>1</v>
      </c>
      <c r="B11" s="119">
        <v>2</v>
      </c>
      <c r="C11" s="16" t="str">
        <f>IF($B11="","",CONCATENATE(VLOOKUP($B11,'SL-D'!$A$5:$F$68,3)," (",VLOOKUP($B11,'SL-D'!$A$5:$F$68,5),")"))</f>
        <v>Tajč Václav (STC Slaný)</v>
      </c>
      <c r="D11" s="43"/>
      <c r="E11" s="17" t="str">
        <f>IF(M11=0,"",M11)</f>
        <v>3:0</v>
      </c>
      <c r="F11" s="24" t="str">
        <f>IF(D13="3:0","0:3",IF(D13="3:1","1:3",IF(D13="3:2","2:3",IF(D13="0:3","3:0",IF(D13="1:3","3:1",IF(D13="2:3","3:2",""))))))</f>
        <v>3:1</v>
      </c>
      <c r="G11" s="18">
        <v>2</v>
      </c>
      <c r="H11" s="32">
        <v>1</v>
      </c>
      <c r="I11" s="3"/>
      <c r="J11" s="20" t="s">
        <v>5</v>
      </c>
      <c r="K11" s="62" t="str">
        <f>C11</f>
        <v>Tajč Václav (STC Slaný)</v>
      </c>
      <c r="L11" s="62" t="str">
        <f>C12</f>
        <v>Švejda Ondřej (TSM GRAST Kladno)</v>
      </c>
      <c r="M11" s="63" t="s">
        <v>74</v>
      </c>
    </row>
    <row r="12" spans="1:13" ht="18.75" customHeight="1">
      <c r="A12" s="120">
        <v>2</v>
      </c>
      <c r="B12" s="121">
        <v>18</v>
      </c>
      <c r="C12" s="19" t="str">
        <f>IF($B12="","",CONCATENATE(VLOOKUP($B12,'SL-D'!$A$5:$F$68,3)," (",VLOOKUP($B12,'SL-D'!$A$5:$F$68,5),")"))</f>
        <v>Švejda Ondřej (TSM GRAST Kladno)</v>
      </c>
      <c r="D12" s="20" t="str">
        <f>IF(E11="3:0","0:3",IF(E11="3:1","1:3",IF(E11="3:2","2:3",IF(E11="0:3","3:0",IF(E11="1:3","3:1",IF(E11="2:3","3:2",""))))))</f>
        <v>0:3</v>
      </c>
      <c r="E12" s="44"/>
      <c r="F12" s="25" t="str">
        <f>IF(M10=0,"",M10)</f>
        <v>0:3</v>
      </c>
      <c r="G12" s="22">
        <v>0</v>
      </c>
      <c r="H12" s="25">
        <v>3</v>
      </c>
      <c r="I12" s="3"/>
      <c r="J12" s="122" t="s">
        <v>7</v>
      </c>
      <c r="K12" s="64" t="str">
        <f>C13</f>
        <v>Rauk Jiří (TJ Sport Kladno)</v>
      </c>
      <c r="L12" s="64" t="str">
        <f>C11</f>
        <v>Tajč Václav (STC Slaný)</v>
      </c>
      <c r="M12" s="65" t="s">
        <v>79</v>
      </c>
    </row>
    <row r="13" spans="1:9" ht="18.75" customHeight="1">
      <c r="A13" s="123">
        <v>3</v>
      </c>
      <c r="B13" s="124">
        <v>9</v>
      </c>
      <c r="C13" s="33" t="str">
        <f>IF($B13="","",CONCATENATE(VLOOKUP($B13,'SL-D'!$A$5:$F$68,3)," (",VLOOKUP($B13,'SL-D'!$A$5:$F$68,5),")"))</f>
        <v>Rauk Jiří (TJ Sport Kladno)</v>
      </c>
      <c r="D13" s="34" t="str">
        <f>IF(M12=0,"",M12)</f>
        <v>1:3</v>
      </c>
      <c r="E13" s="35" t="str">
        <f>IF(F12="3:0","0:3",IF(F12="3:1","1:3",IF(F12="3:2","2:3",IF(F12="0:3","3:0",IF(F12="1:3","3:1",IF(F12="2:3","3:2",""))))))</f>
        <v>3:0</v>
      </c>
      <c r="F13" s="45"/>
      <c r="G13" s="36">
        <v>1</v>
      </c>
      <c r="H13" s="37">
        <v>2</v>
      </c>
      <c r="I13" s="3"/>
    </row>
    <row r="14" ht="18.75" customHeight="1"/>
    <row r="15" spans="1:13" ht="18.75" customHeight="1">
      <c r="A15" s="157" t="s">
        <v>38</v>
      </c>
      <c r="B15" s="158"/>
      <c r="C15" s="159"/>
      <c r="D15" s="113">
        <v>1</v>
      </c>
      <c r="E15" s="114">
        <v>2</v>
      </c>
      <c r="F15" s="115">
        <v>3</v>
      </c>
      <c r="G15" s="116" t="s">
        <v>0</v>
      </c>
      <c r="H15" s="115" t="s">
        <v>1</v>
      </c>
      <c r="I15" s="3"/>
      <c r="J15" s="117" t="s">
        <v>3</v>
      </c>
      <c r="K15" s="60" t="str">
        <f>C17</f>
        <v>Macháček Otakar (TSM GRAST Kladno)</v>
      </c>
      <c r="L15" s="60" t="str">
        <f>C18</f>
        <v>Procházka Ondřej (TJ Sport Kladno)</v>
      </c>
      <c r="M15" s="61" t="s">
        <v>76</v>
      </c>
    </row>
    <row r="16" spans="1:13" ht="18.75" customHeight="1">
      <c r="A16" s="118">
        <v>1</v>
      </c>
      <c r="B16" s="119">
        <v>3</v>
      </c>
      <c r="C16" s="16" t="str">
        <f>IF($B16="","",CONCATENATE(VLOOKUP($B16,'SL-D'!$A$5:$F$68,3)," (",VLOOKUP($B16,'SL-D'!$A$5:$F$68,5),")"))</f>
        <v>Jangl Zdeněk (Sokol Unhošť)</v>
      </c>
      <c r="D16" s="43"/>
      <c r="E16" s="17" t="str">
        <f>IF(M16=0,"",M16)</f>
        <v>3:0</v>
      </c>
      <c r="F16" s="24" t="str">
        <f>IF(D18="3:0","0:3",IF(D18="3:1","1:3",IF(D18="3:2","2:3",IF(D18="0:3","3:0",IF(D18="1:3","3:1",IF(D18="2:3","3:2",""))))))</f>
        <v>2:3</v>
      </c>
      <c r="G16" s="18">
        <v>1</v>
      </c>
      <c r="H16" s="32">
        <v>2</v>
      </c>
      <c r="I16" s="3"/>
      <c r="J16" s="20" t="s">
        <v>5</v>
      </c>
      <c r="K16" s="62" t="str">
        <f>C16</f>
        <v>Jangl Zdeněk (Sokol Unhošť)</v>
      </c>
      <c r="L16" s="62" t="str">
        <f>C17</f>
        <v>Macháček Otakar (TSM GRAST Kladno)</v>
      </c>
      <c r="M16" s="63" t="s">
        <v>74</v>
      </c>
    </row>
    <row r="17" spans="1:13" ht="18.75" customHeight="1">
      <c r="A17" s="120">
        <v>2</v>
      </c>
      <c r="B17" s="121">
        <v>22</v>
      </c>
      <c r="C17" s="19" t="str">
        <f>IF($B17="","",CONCATENATE(VLOOKUP($B17,'SL-D'!$A$5:$F$68,3)," (",VLOOKUP($B17,'SL-D'!$A$5:$F$68,5),")"))</f>
        <v>Macháček Otakar (TSM GRAST Kladno)</v>
      </c>
      <c r="D17" s="20" t="str">
        <f>IF(E16="3:0","0:3",IF(E16="3:1","1:3",IF(E16="3:2","2:3",IF(E16="0:3","3:0",IF(E16="1:3","3:1",IF(E16="2:3","3:2",""))))))</f>
        <v>0:3</v>
      </c>
      <c r="E17" s="44"/>
      <c r="F17" s="25" t="str">
        <f>IF(M15=0,"",M15)</f>
        <v>0:3</v>
      </c>
      <c r="G17" s="22">
        <v>0</v>
      </c>
      <c r="H17" s="25">
        <v>3</v>
      </c>
      <c r="I17" s="3"/>
      <c r="J17" s="122" t="s">
        <v>7</v>
      </c>
      <c r="K17" s="64" t="str">
        <f>C18</f>
        <v>Procházka Ondřej (TJ Sport Kladno)</v>
      </c>
      <c r="L17" s="64" t="str">
        <f>C16</f>
        <v>Jangl Zdeněk (Sokol Unhošť)</v>
      </c>
      <c r="M17" s="65" t="s">
        <v>80</v>
      </c>
    </row>
    <row r="18" spans="1:9" ht="18.75" customHeight="1">
      <c r="A18" s="123">
        <v>3</v>
      </c>
      <c r="B18" s="124">
        <v>12</v>
      </c>
      <c r="C18" s="33" t="str">
        <f>IF($B18="","",CONCATENATE(VLOOKUP($B18,'SL-D'!$A$5:$F$68,3)," (",VLOOKUP($B18,'SL-D'!$A$5:$F$68,5),")"))</f>
        <v>Procházka Ondřej (TJ Sport Kladno)</v>
      </c>
      <c r="D18" s="34" t="str">
        <f>IF(M17=0,"",M17)</f>
        <v>3:2</v>
      </c>
      <c r="E18" s="35" t="str">
        <f>IF(F17="3:0","0:3",IF(F17="3:1","1:3",IF(F17="3:2","2:3",IF(F17="0:3","3:0",IF(F17="1:3","3:1",IF(F17="2:3","3:2",""))))))</f>
        <v>3:0</v>
      </c>
      <c r="F18" s="45"/>
      <c r="G18" s="36">
        <v>2</v>
      </c>
      <c r="H18" s="37">
        <v>1</v>
      </c>
      <c r="I18" s="3"/>
    </row>
    <row r="19" ht="18.75" customHeight="1"/>
    <row r="20" spans="1:13" ht="18.75" customHeight="1">
      <c r="A20" s="157" t="s">
        <v>39</v>
      </c>
      <c r="B20" s="158"/>
      <c r="C20" s="159"/>
      <c r="D20" s="113">
        <v>1</v>
      </c>
      <c r="E20" s="114">
        <v>2</v>
      </c>
      <c r="F20" s="115">
        <v>3</v>
      </c>
      <c r="G20" s="116" t="s">
        <v>0</v>
      </c>
      <c r="H20" s="115" t="s">
        <v>1</v>
      </c>
      <c r="I20" s="3"/>
      <c r="J20" s="117" t="s">
        <v>3</v>
      </c>
      <c r="K20" s="60" t="str">
        <f>C22</f>
        <v>Burgr Martin (TJ Sport Kladno)</v>
      </c>
      <c r="L20" s="60" t="str">
        <f>C23</f>
        <v>Hudeček Josef (Sok.Stochov-Honice)</v>
      </c>
      <c r="M20" s="61" t="s">
        <v>80</v>
      </c>
    </row>
    <row r="21" spans="1:13" ht="18.75" customHeight="1">
      <c r="A21" s="118">
        <v>1</v>
      </c>
      <c r="B21" s="119">
        <v>4</v>
      </c>
      <c r="C21" s="16" t="str">
        <f>IF($B21="","",CONCATENATE(VLOOKUP($B21,'SL-D'!$A$5:$F$68,3)," (",VLOOKUP($B21,'SL-D'!$A$5:$F$68,5),")"))</f>
        <v>Ocásek Rostislav (KST Slatina)</v>
      </c>
      <c r="D21" s="43"/>
      <c r="E21" s="17" t="str">
        <f>IF(M21=0,"",M21)</f>
        <v>1:3</v>
      </c>
      <c r="F21" s="24" t="str">
        <f>IF(D23="3:0","0:3",IF(D23="3:1","1:3",IF(D23="3:2","2:3",IF(D23="0:3","3:0",IF(D23="1:3","3:1",IF(D23="2:3","3:2",""))))))</f>
        <v>3:0</v>
      </c>
      <c r="G21" s="18">
        <v>1</v>
      </c>
      <c r="H21" s="32">
        <v>2</v>
      </c>
      <c r="I21" s="3"/>
      <c r="J21" s="20" t="s">
        <v>5</v>
      </c>
      <c r="K21" s="62" t="str">
        <f>C21</f>
        <v>Ocásek Rostislav (KST Slatina)</v>
      </c>
      <c r="L21" s="62" t="str">
        <f>C22</f>
        <v>Burgr Martin (TJ Sport Kladno)</v>
      </c>
      <c r="M21" s="63" t="s">
        <v>79</v>
      </c>
    </row>
    <row r="22" spans="1:13" ht="18.75" customHeight="1">
      <c r="A22" s="120">
        <v>2</v>
      </c>
      <c r="B22" s="121">
        <v>15</v>
      </c>
      <c r="C22" s="19" t="str">
        <f>IF($B22="","",CONCATENATE(VLOOKUP($B22,'SL-D'!$A$5:$F$68,3)," (",VLOOKUP($B22,'SL-D'!$A$5:$F$68,5),")"))</f>
        <v>Burgr Martin (TJ Sport Kladno)</v>
      </c>
      <c r="D22" s="20" t="str">
        <f>IF(E21="3:0","0:3",IF(E21="3:1","1:3",IF(E21="3:2","2:3",IF(E21="0:3","3:0",IF(E21="1:3","3:1",IF(E21="2:3","3:2",""))))))</f>
        <v>3:1</v>
      </c>
      <c r="E22" s="44"/>
      <c r="F22" s="25" t="str">
        <f>IF(M20=0,"",M20)</f>
        <v>3:2</v>
      </c>
      <c r="G22" s="22">
        <v>2</v>
      </c>
      <c r="H22" s="25">
        <v>1</v>
      </c>
      <c r="I22" s="3"/>
      <c r="J22" s="122" t="s">
        <v>7</v>
      </c>
      <c r="K22" s="64" t="str">
        <f>C23</f>
        <v>Hudeček Josef (Sok.Stochov-Honice)</v>
      </c>
      <c r="L22" s="64" t="str">
        <f>C21</f>
        <v>Ocásek Rostislav (KST Slatina)</v>
      </c>
      <c r="M22" s="65" t="s">
        <v>76</v>
      </c>
    </row>
    <row r="23" spans="1:9" ht="18.75" customHeight="1">
      <c r="A23" s="123">
        <v>3</v>
      </c>
      <c r="B23" s="124">
        <v>13</v>
      </c>
      <c r="C23" s="33" t="str">
        <f>IF($B23="","",CONCATENATE(VLOOKUP($B23,'SL-D'!$A$5:$F$68,3)," (",VLOOKUP($B23,'SL-D'!$A$5:$F$68,5),")"))</f>
        <v>Hudeček Josef (Sok.Stochov-Honice)</v>
      </c>
      <c r="D23" s="34" t="str">
        <f>IF(M22=0,"",M22)</f>
        <v>0:3</v>
      </c>
      <c r="E23" s="35" t="str">
        <f>IF(F22="3:0","0:3",IF(F22="3:1","1:3",IF(F22="3:2","2:3",IF(F22="0:3","3:0",IF(F22="1:3","3:1",IF(F22="2:3","3:2",""))))))</f>
        <v>2:3</v>
      </c>
      <c r="F23" s="45"/>
      <c r="G23" s="36">
        <v>0</v>
      </c>
      <c r="H23" s="37">
        <v>3</v>
      </c>
      <c r="I23" s="3"/>
    </row>
    <row r="24" ht="18.75" customHeight="1"/>
    <row r="25" spans="1:13" ht="18.75" customHeight="1">
      <c r="A25" s="157" t="s">
        <v>40</v>
      </c>
      <c r="B25" s="158"/>
      <c r="C25" s="159"/>
      <c r="D25" s="113">
        <v>1</v>
      </c>
      <c r="E25" s="114">
        <v>2</v>
      </c>
      <c r="F25" s="115">
        <v>3</v>
      </c>
      <c r="G25" s="116" t="s">
        <v>0</v>
      </c>
      <c r="H25" s="115" t="s">
        <v>1</v>
      </c>
      <c r="I25" s="3"/>
      <c r="J25" s="117" t="s">
        <v>3</v>
      </c>
      <c r="K25" s="60" t="str">
        <f>C27</f>
        <v>Pachman Jiří (Sokol Buštěhrad)</v>
      </c>
      <c r="L25" s="60" t="str">
        <f>C28</f>
        <v>Škach Jaroslav (TJ Sport Kladno)</v>
      </c>
      <c r="M25" s="61" t="s">
        <v>76</v>
      </c>
    </row>
    <row r="26" spans="1:13" ht="18.75" customHeight="1">
      <c r="A26" s="118">
        <v>1</v>
      </c>
      <c r="B26" s="119">
        <v>5</v>
      </c>
      <c r="C26" s="16" t="str">
        <f>IF($B26="","",CONCATENATE(VLOOKUP($B26,'SL-D'!$A$5:$F$68,3)," (",VLOOKUP($B26,'SL-D'!$A$5:$F$68,5),")"))</f>
        <v>Vysoudil Tomáš (Sparta-Doly Kladno)</v>
      </c>
      <c r="D26" s="43"/>
      <c r="E26" s="17" t="str">
        <f>IF(M26=0,"",M26)</f>
        <v>3:0</v>
      </c>
      <c r="F26" s="24" t="str">
        <f>IF(D28="3:0","0:3",IF(D28="3:1","1:3",IF(D28="3:2","2:3",IF(D28="0:3","3:0",IF(D28="1:3","3:1",IF(D28="2:3","3:2",""))))))</f>
        <v>3:0</v>
      </c>
      <c r="G26" s="18">
        <v>2</v>
      </c>
      <c r="H26" s="32">
        <v>1</v>
      </c>
      <c r="I26" s="3"/>
      <c r="J26" s="20" t="s">
        <v>5</v>
      </c>
      <c r="K26" s="62" t="str">
        <f>C26</f>
        <v>Vysoudil Tomáš (Sparta-Doly Kladno)</v>
      </c>
      <c r="L26" s="62" t="str">
        <f>C27</f>
        <v>Pachman Jiří (Sokol Buštěhrad)</v>
      </c>
      <c r="M26" s="63" t="s">
        <v>74</v>
      </c>
    </row>
    <row r="27" spans="1:13" ht="18.75" customHeight="1">
      <c r="A27" s="120">
        <v>2</v>
      </c>
      <c r="B27" s="121">
        <v>19</v>
      </c>
      <c r="C27" s="19" t="str">
        <f>IF($B27="","",CONCATENATE(VLOOKUP($B27,'SL-D'!$A$5:$F$68,3)," (",VLOOKUP($B27,'SL-D'!$A$5:$F$68,5),")"))</f>
        <v>Pachman Jiří (Sokol Buštěhrad)</v>
      </c>
      <c r="D27" s="20" t="str">
        <f>IF(E26="3:0","0:3",IF(E26="3:1","1:3",IF(E26="3:2","2:3",IF(E26="0:3","3:0",IF(E26="1:3","3:1",IF(E26="2:3","3:2",""))))))</f>
        <v>0:3</v>
      </c>
      <c r="E27" s="44"/>
      <c r="F27" s="25" t="str">
        <f>IF(M25=0,"",M25)</f>
        <v>0:3</v>
      </c>
      <c r="G27" s="22">
        <v>0</v>
      </c>
      <c r="H27" s="25">
        <v>3</v>
      </c>
      <c r="I27" s="3"/>
      <c r="J27" s="122" t="s">
        <v>7</v>
      </c>
      <c r="K27" s="64" t="str">
        <f>C28</f>
        <v>Škach Jaroslav (TJ Sport Kladno)</v>
      </c>
      <c r="L27" s="64" t="str">
        <f>C26</f>
        <v>Vysoudil Tomáš (Sparta-Doly Kladno)</v>
      </c>
      <c r="M27" s="65" t="s">
        <v>76</v>
      </c>
    </row>
    <row r="28" spans="1:9" ht="18.75" customHeight="1">
      <c r="A28" s="123">
        <v>3</v>
      </c>
      <c r="B28" s="124">
        <v>8</v>
      </c>
      <c r="C28" s="33" t="str">
        <f>IF($B28="","",CONCATENATE(VLOOKUP($B28,'SL-D'!$A$5:$F$68,3)," (",VLOOKUP($B28,'SL-D'!$A$5:$F$68,5),")"))</f>
        <v>Škach Jaroslav (TJ Sport Kladno)</v>
      </c>
      <c r="D28" s="34" t="str">
        <f>IF(M27=0,"",M27)</f>
        <v>0:3</v>
      </c>
      <c r="E28" s="35" t="str">
        <f>IF(F27="3:0","0:3",IF(F27="3:1","1:3",IF(F27="3:2","2:3",IF(F27="0:3","3:0",IF(F27="1:3","3:1",IF(F27="2:3","3:2",""))))))</f>
        <v>3:0</v>
      </c>
      <c r="F28" s="45"/>
      <c r="G28" s="36">
        <v>1</v>
      </c>
      <c r="H28" s="37">
        <v>2</v>
      </c>
      <c r="I28" s="3"/>
    </row>
    <row r="29" ht="18.75" customHeight="1"/>
    <row r="30" spans="1:13" ht="18.75" customHeight="1">
      <c r="A30" s="157" t="s">
        <v>41</v>
      </c>
      <c r="B30" s="158"/>
      <c r="C30" s="159"/>
      <c r="D30" s="113">
        <v>1</v>
      </c>
      <c r="E30" s="114">
        <v>2</v>
      </c>
      <c r="F30" s="115">
        <v>3</v>
      </c>
      <c r="G30" s="116" t="s">
        <v>0</v>
      </c>
      <c r="H30" s="115" t="s">
        <v>1</v>
      </c>
      <c r="I30" s="3"/>
      <c r="J30" s="117" t="s">
        <v>3</v>
      </c>
      <c r="K30" s="60" t="str">
        <f>C32</f>
        <v>Šeršeň Miroslav (TSM GRAST Kladno)</v>
      </c>
      <c r="L30" s="60" t="str">
        <f>C33</f>
        <v>Javůrek Roman (KST Slatina)</v>
      </c>
      <c r="M30" s="61" t="s">
        <v>77</v>
      </c>
    </row>
    <row r="31" spans="1:13" ht="18.75" customHeight="1">
      <c r="A31" s="118">
        <v>1</v>
      </c>
      <c r="B31" s="119">
        <v>6</v>
      </c>
      <c r="C31" s="16" t="str">
        <f>IF($B31="","",CONCATENATE(VLOOKUP($B31,'SL-D'!$A$5:$F$68,3)," (",VLOOKUP($B31,'SL-D'!$A$5:$F$68,5),")"))</f>
        <v>Novák David (TJ Sport Kladno)</v>
      </c>
      <c r="D31" s="43"/>
      <c r="E31" s="17" t="str">
        <f>IF(M31=0,"",M31)</f>
        <v>2:3</v>
      </c>
      <c r="F31" s="24" t="str">
        <f>IF(D33="3:0","0:3",IF(D33="3:1","1:3",IF(D33="3:2","2:3",IF(D33="0:3","3:0",IF(D33="1:3","3:1",IF(D33="2:3","3:2",""))))))</f>
        <v>0:3</v>
      </c>
      <c r="G31" s="18">
        <v>0</v>
      </c>
      <c r="H31" s="32">
        <v>3</v>
      </c>
      <c r="I31" s="3"/>
      <c r="J31" s="20" t="s">
        <v>5</v>
      </c>
      <c r="K31" s="62" t="str">
        <f>C31</f>
        <v>Novák David (TJ Sport Kladno)</v>
      </c>
      <c r="L31" s="62" t="str">
        <f>C32</f>
        <v>Šeršeň Miroslav (TSM GRAST Kladno)</v>
      </c>
      <c r="M31" s="63" t="s">
        <v>77</v>
      </c>
    </row>
    <row r="32" spans="1:13" ht="18.75" customHeight="1">
      <c r="A32" s="120">
        <v>2</v>
      </c>
      <c r="B32" s="121">
        <v>16</v>
      </c>
      <c r="C32" s="19" t="str">
        <f>IF($B32="","",CONCATENATE(VLOOKUP($B32,'SL-D'!$A$5:$F$68,3)," (",VLOOKUP($B32,'SL-D'!$A$5:$F$68,5),")"))</f>
        <v>Šeršeň Miroslav (TSM GRAST Kladno)</v>
      </c>
      <c r="D32" s="20" t="str">
        <f>IF(E31="3:0","0:3",IF(E31="3:1","1:3",IF(E31="3:2","2:3",IF(E31="0:3","3:0",IF(E31="1:3","3:1",IF(E31="2:3","3:2",""))))))</f>
        <v>3:2</v>
      </c>
      <c r="E32" s="44"/>
      <c r="F32" s="25" t="str">
        <f>IF(M30=0,"",M30)</f>
        <v>2:3</v>
      </c>
      <c r="G32" s="22">
        <v>1</v>
      </c>
      <c r="H32" s="25">
        <v>2</v>
      </c>
      <c r="I32" s="3"/>
      <c r="J32" s="122" t="s">
        <v>7</v>
      </c>
      <c r="K32" s="64" t="str">
        <f>C33</f>
        <v>Javůrek Roman (KST Slatina)</v>
      </c>
      <c r="L32" s="64" t="str">
        <f>C31</f>
        <v>Novák David (TJ Sport Kladno)</v>
      </c>
      <c r="M32" s="65" t="s">
        <v>74</v>
      </c>
    </row>
    <row r="33" spans="1:9" ht="18.75" customHeight="1">
      <c r="A33" s="123">
        <v>3</v>
      </c>
      <c r="B33" s="124">
        <v>14</v>
      </c>
      <c r="C33" s="33" t="str">
        <f>IF($B33="","",CONCATENATE(VLOOKUP($B33,'SL-D'!$A$5:$F$68,3)," (",VLOOKUP($B33,'SL-D'!$A$5:$F$68,5),")"))</f>
        <v>Javůrek Roman (KST Slatina)</v>
      </c>
      <c r="D33" s="34" t="str">
        <f>IF(M32=0,"",M32)</f>
        <v>3:0</v>
      </c>
      <c r="E33" s="35" t="str">
        <f>IF(F32="3:0","0:3",IF(F32="3:1","1:3",IF(F32="3:2","2:3",IF(F32="0:3","3:0",IF(F32="1:3","3:1",IF(F32="2:3","3:2",""))))))</f>
        <v>3:2</v>
      </c>
      <c r="F33" s="45"/>
      <c r="G33" s="36">
        <v>2</v>
      </c>
      <c r="H33" s="37">
        <v>1</v>
      </c>
      <c r="I33" s="3"/>
    </row>
    <row r="34" ht="18.75" customHeight="1"/>
    <row r="35" spans="1:13" ht="18.75" customHeight="1">
      <c r="A35" s="157" t="s">
        <v>42</v>
      </c>
      <c r="B35" s="158"/>
      <c r="C35" s="159"/>
      <c r="D35" s="113">
        <v>1</v>
      </c>
      <c r="E35" s="114">
        <v>2</v>
      </c>
      <c r="F35" s="114">
        <v>3</v>
      </c>
      <c r="G35" s="115">
        <v>4</v>
      </c>
      <c r="H35" s="116" t="s">
        <v>0</v>
      </c>
      <c r="I35" s="115" t="s">
        <v>1</v>
      </c>
      <c r="J35" s="125" t="s">
        <v>2</v>
      </c>
      <c r="K35" s="68" t="str">
        <f>C36</f>
        <v>Horbaj Dušan (TJ Sport Kladno)</v>
      </c>
      <c r="L35" s="68" t="str">
        <f>C39</f>
        <v>Kopřiva Daniel (TJ Sport Kladno)</v>
      </c>
      <c r="M35" s="69" t="s">
        <v>74</v>
      </c>
    </row>
    <row r="36" spans="1:13" ht="18.75" customHeight="1">
      <c r="A36" s="118">
        <v>1</v>
      </c>
      <c r="B36" s="119">
        <v>7</v>
      </c>
      <c r="C36" s="16" t="str">
        <f>IF($B36="","",CONCATENATE(VLOOKUP($B36,'SL-D'!$A$5:$F$68,3)," (",VLOOKUP($B36,'SL-D'!$A$5:$F$68,5),")"))</f>
        <v>Horbaj Dušan (TJ Sport Kladno)</v>
      </c>
      <c r="D36" s="43"/>
      <c r="E36" s="17" t="str">
        <f>IF(M38=0,"",M38)</f>
        <v>3:0</v>
      </c>
      <c r="F36" s="17" t="str">
        <f>IF(D38="3:0","0:3",IF(D38="3:1","1:3",IF(D38="3:2","2:3",IF(D38="0:3","3:0",IF(D38="1:3","3:1",IF(D38="2:3","3:2",""))))))</f>
        <v>3:1</v>
      </c>
      <c r="G36" s="24" t="str">
        <f>IF(M35=0,"",M35)</f>
        <v>3:0</v>
      </c>
      <c r="H36" s="18">
        <v>3</v>
      </c>
      <c r="I36" s="32">
        <v>1</v>
      </c>
      <c r="J36" s="34" t="s">
        <v>3</v>
      </c>
      <c r="K36" s="70" t="str">
        <f>C37</f>
        <v>Jedlička Petr (Sok.Stochov-Honice)</v>
      </c>
      <c r="L36" s="70" t="str">
        <f>C38</f>
        <v>Hurt Miroslav (Sokol Unhošť)</v>
      </c>
      <c r="M36" s="71" t="s">
        <v>76</v>
      </c>
    </row>
    <row r="37" spans="1:13" ht="18.75" customHeight="1">
      <c r="A37" s="120">
        <v>2</v>
      </c>
      <c r="B37" s="121">
        <v>17</v>
      </c>
      <c r="C37" s="19" t="str">
        <f>IF($B37="","",CONCATENATE(VLOOKUP($B37,'SL-D'!$A$5:$F$68,3)," (",VLOOKUP($B37,'SL-D'!$A$5:$F$68,5),")"))</f>
        <v>Jedlička Petr (Sok.Stochov-Honice)</v>
      </c>
      <c r="D37" s="20" t="str">
        <f>IF(E36="3:0","0:3",IF(E36="3:1","1:3",IF(E36="3:2","2:3",IF(E36="0:3","3:0",IF(E36="1:3","3:1",IF(E36="2:3","3:2",""))))))</f>
        <v>0:3</v>
      </c>
      <c r="E37" s="44"/>
      <c r="F37" s="21" t="str">
        <f>IF(M36=0,"",M36)</f>
        <v>0:3</v>
      </c>
      <c r="G37" s="25" t="str">
        <f>IF(M39=0,"",M39)</f>
        <v>3:0</v>
      </c>
      <c r="H37" s="22">
        <v>1</v>
      </c>
      <c r="I37" s="25">
        <v>3</v>
      </c>
      <c r="J37" s="126" t="s">
        <v>4</v>
      </c>
      <c r="K37" s="68" t="str">
        <f>C39</f>
        <v>Kopřiva Daniel (TJ Sport Kladno)</v>
      </c>
      <c r="L37" s="68" t="str">
        <f>C38</f>
        <v>Hurt Miroslav (Sokol Unhošť)</v>
      </c>
      <c r="M37" s="69" t="s">
        <v>76</v>
      </c>
    </row>
    <row r="38" spans="1:13" ht="18.75" customHeight="1">
      <c r="A38" s="120">
        <v>3</v>
      </c>
      <c r="B38" s="121">
        <v>11</v>
      </c>
      <c r="C38" s="19" t="str">
        <f>IF($B38="","",CONCATENATE(VLOOKUP($B38,'SL-D'!$A$5:$F$68,3)," (",VLOOKUP($B38,'SL-D'!$A$5:$F$68,5),")"))</f>
        <v>Hurt Miroslav (Sokol Unhošť)</v>
      </c>
      <c r="D38" s="20" t="str">
        <f>IF(M40=0,"",M40)</f>
        <v>1:3</v>
      </c>
      <c r="E38" s="21" t="str">
        <f>IF(F37="3:0","0:3",IF(F37="3:1","1:3",IF(F37="3:2","2:3",IF(F37="0:3","3:0",IF(F37="1:3","3:1",IF(F37="2:3","3:2",""))))))</f>
        <v>3:0</v>
      </c>
      <c r="F38" s="44"/>
      <c r="G38" s="25" t="str">
        <f>IF(F39="3:0","0:3",IF(F39="3:1","1:3",IF(F39="3:2","2:3",IF(F39="0:3","3:0",IF(F39="1:3","3:1",IF(F39="2:3","3:2",""))))))</f>
        <v>3:0</v>
      </c>
      <c r="H38" s="22">
        <v>2</v>
      </c>
      <c r="I38" s="25">
        <v>2</v>
      </c>
      <c r="J38" s="34" t="s">
        <v>5</v>
      </c>
      <c r="K38" s="70" t="str">
        <f>C36</f>
        <v>Horbaj Dušan (TJ Sport Kladno)</v>
      </c>
      <c r="L38" s="70" t="str">
        <f>C37</f>
        <v>Jedlička Petr (Sok.Stochov-Honice)</v>
      </c>
      <c r="M38" s="71" t="s">
        <v>74</v>
      </c>
    </row>
    <row r="39" spans="1:13" ht="18.75" customHeight="1">
      <c r="A39" s="123">
        <v>4</v>
      </c>
      <c r="B39" s="124">
        <v>21</v>
      </c>
      <c r="C39" s="33" t="str">
        <f>IF($B39="","",CONCATENATE(VLOOKUP($B39,'SL-D'!$A$5:$F$68,3)," (",VLOOKUP($B39,'SL-D'!$A$5:$F$68,5),")"))</f>
        <v>Kopřiva Daniel (TJ Sport Kladno)</v>
      </c>
      <c r="D39" s="34" t="str">
        <f>IF(G36="3:0","0:3",IF(G36="3:1","1:3",IF(G36="3:2","2:3",IF(G36="0:3","3:0",IF(G36="1:3","3:1",IF(G36="2:3","3:2",""))))))</f>
        <v>0:3</v>
      </c>
      <c r="E39" s="35" t="str">
        <f>IF(G37="3:0","0:3",IF(G37="3:1","1:3",IF(G37="3:2","2:3",IF(G37="0:3","3:0",IF(G37="1:3","3:1",IF(G37="2:3","3:2",""))))))</f>
        <v>0:3</v>
      </c>
      <c r="F39" s="35" t="str">
        <f>IF(M37=0,"",M37)</f>
        <v>0:3</v>
      </c>
      <c r="G39" s="45"/>
      <c r="H39" s="36">
        <v>0</v>
      </c>
      <c r="I39" s="37">
        <v>4</v>
      </c>
      <c r="J39" s="127" t="s">
        <v>6</v>
      </c>
      <c r="K39" s="66" t="str">
        <f>C37</f>
        <v>Jedlička Petr (Sok.Stochov-Honice)</v>
      </c>
      <c r="L39" s="66" t="str">
        <f>C39</f>
        <v>Kopřiva Daniel (TJ Sport Kladno)</v>
      </c>
      <c r="M39" s="67" t="s">
        <v>74</v>
      </c>
    </row>
    <row r="40" spans="10:13" ht="18.75" customHeight="1">
      <c r="J40" s="34" t="s">
        <v>7</v>
      </c>
      <c r="K40" s="70" t="str">
        <f>C38</f>
        <v>Hurt Miroslav (Sokol Unhošť)</v>
      </c>
      <c r="L40" s="70" t="str">
        <f>C36</f>
        <v>Horbaj Dušan (TJ Sport Kladno)</v>
      </c>
      <c r="M40" s="71" t="s">
        <v>79</v>
      </c>
    </row>
    <row r="41" spans="11:14" ht="13.5" customHeight="1">
      <c r="K41" s="4"/>
      <c r="L41" s="15"/>
      <c r="M41" s="15"/>
      <c r="N41" s="42"/>
    </row>
    <row r="42" spans="1:13" ht="13.5" customHeight="1">
      <c r="A42" s="157" t="s">
        <v>42</v>
      </c>
      <c r="B42" s="158"/>
      <c r="C42" s="159"/>
      <c r="D42" s="113">
        <v>1</v>
      </c>
      <c r="E42" s="114">
        <v>2</v>
      </c>
      <c r="F42" s="115">
        <v>3</v>
      </c>
      <c r="G42" s="116" t="s">
        <v>0</v>
      </c>
      <c r="H42" s="115" t="s">
        <v>1</v>
      </c>
      <c r="I42" s="3"/>
      <c r="J42" s="117" t="s">
        <v>3</v>
      </c>
      <c r="K42" s="60">
        <f>C44</f>
      </c>
      <c r="L42" s="60">
        <f>C45</f>
      </c>
      <c r="M42" s="61"/>
    </row>
    <row r="43" spans="1:13" ht="13.5" customHeight="1">
      <c r="A43" s="118">
        <v>1</v>
      </c>
      <c r="B43" s="119"/>
      <c r="C43" s="16">
        <f>IF($B43="","",CONCATENATE(VLOOKUP($B43,'SL-D'!$A$5:$F$68,3)," (",VLOOKUP($B43,'SL-D'!$A$5:$F$68,5),")"))</f>
      </c>
      <c r="D43" s="43"/>
      <c r="E43" s="17">
        <f>IF(M43=0,"",M43)</f>
      </c>
      <c r="F43" s="24">
        <f>IF(D45="3:0","0:3",IF(D45="3:1","1:3",IF(D45="3:2","2:3",IF(D45="0:3","3:0",IF(D45="1:3","3:1",IF(D45="2:3","3:2",""))))))</f>
      </c>
      <c r="G43" s="18"/>
      <c r="H43" s="32"/>
      <c r="I43" s="3"/>
      <c r="J43" s="20" t="s">
        <v>5</v>
      </c>
      <c r="K43" s="62">
        <f>C43</f>
      </c>
      <c r="L43" s="62">
        <f>C44</f>
      </c>
      <c r="M43" s="63"/>
    </row>
    <row r="44" spans="1:13" ht="13.5" customHeight="1">
      <c r="A44" s="120">
        <v>2</v>
      </c>
      <c r="B44" s="121"/>
      <c r="C44" s="19">
        <f>IF($B44="","",CONCATENATE(VLOOKUP($B44,'SL-D'!$A$5:$F$68,3)," (",VLOOKUP($B44,'SL-D'!$A$5:$F$68,5),")"))</f>
      </c>
      <c r="D44" s="20">
        <f>IF(E43="3:0","0:3",IF(E43="3:1","1:3",IF(E43="3:2","2:3",IF(E43="0:3","3:0",IF(E43="1:3","3:1",IF(E43="2:3","3:2",""))))))</f>
      </c>
      <c r="E44" s="44"/>
      <c r="F44" s="25">
        <f>IF(M42=0,"",M42)</f>
      </c>
      <c r="G44" s="22"/>
      <c r="H44" s="25"/>
      <c r="I44" s="3"/>
      <c r="J44" s="122" t="s">
        <v>7</v>
      </c>
      <c r="K44" s="64">
        <f>C45</f>
      </c>
      <c r="L44" s="64">
        <f>C43</f>
      </c>
      <c r="M44" s="65"/>
    </row>
    <row r="45" spans="1:9" ht="13.5" customHeight="1">
      <c r="A45" s="123">
        <v>3</v>
      </c>
      <c r="B45" s="124"/>
      <c r="C45" s="33">
        <f>IF($B45="","",CONCATENATE(VLOOKUP($B45,'SL-D'!$A$5:$F$68,3)," (",VLOOKUP($B45,'SL-D'!$A$5:$F$68,5),")"))</f>
      </c>
      <c r="D45" s="34">
        <f>IF(M44=0,"",M44)</f>
      </c>
      <c r="E45" s="35">
        <f>IF(F44="3:0","0:3",IF(F44="3:1","1:3",IF(F44="3:2","2:3",IF(F44="0:3","3:0",IF(F44="1:3","3:1",IF(F44="2:3","3:2",""))))))</f>
      </c>
      <c r="F45" s="45"/>
      <c r="G45" s="36"/>
      <c r="H45" s="37"/>
      <c r="I45" s="3"/>
    </row>
    <row r="47" spans="1:13" ht="13.5" customHeight="1">
      <c r="A47" s="157" t="s">
        <v>43</v>
      </c>
      <c r="B47" s="158"/>
      <c r="C47" s="159"/>
      <c r="D47" s="113">
        <v>1</v>
      </c>
      <c r="E47" s="114">
        <v>2</v>
      </c>
      <c r="F47" s="115">
        <v>3</v>
      </c>
      <c r="G47" s="116" t="s">
        <v>0</v>
      </c>
      <c r="H47" s="115" t="s">
        <v>1</v>
      </c>
      <c r="I47" s="3"/>
      <c r="J47" s="117" t="s">
        <v>3</v>
      </c>
      <c r="K47" s="60">
        <f>C49</f>
      </c>
      <c r="L47" s="60">
        <f>C50</f>
      </c>
      <c r="M47" s="61"/>
    </row>
    <row r="48" spans="1:13" ht="13.5" customHeight="1">
      <c r="A48" s="118">
        <v>1</v>
      </c>
      <c r="B48" s="119"/>
      <c r="C48" s="16">
        <f>IF($B48="","",CONCATENATE(VLOOKUP($B48,'SL-D'!$A$5:$F$68,3)," (",VLOOKUP($B48,'SL-D'!$A$5:$F$68,5),")"))</f>
      </c>
      <c r="D48" s="43"/>
      <c r="E48" s="17">
        <f>IF(M48=0,"",M48)</f>
      </c>
      <c r="F48" s="24">
        <f>IF(D50="3:0","0:3",IF(D50="3:1","1:3",IF(D50="3:2","2:3",IF(D50="0:3","3:0",IF(D50="1:3","3:1",IF(D50="2:3","3:2",""))))))</f>
      </c>
      <c r="G48" s="18"/>
      <c r="H48" s="32"/>
      <c r="I48" s="3"/>
      <c r="J48" s="20" t="s">
        <v>5</v>
      </c>
      <c r="K48" s="62">
        <f>C48</f>
      </c>
      <c r="L48" s="62">
        <f>C49</f>
      </c>
      <c r="M48" s="63"/>
    </row>
    <row r="49" spans="1:13" ht="13.5" customHeight="1">
      <c r="A49" s="120">
        <v>2</v>
      </c>
      <c r="B49" s="121"/>
      <c r="C49" s="19">
        <f>IF($B49="","",CONCATENATE(VLOOKUP($B49,'SL-D'!$A$5:$F$68,3)," (",VLOOKUP($B49,'SL-D'!$A$5:$F$68,5),")"))</f>
      </c>
      <c r="D49" s="20">
        <f>IF(E48="3:0","0:3",IF(E48="3:1","1:3",IF(E48="3:2","2:3",IF(E48="0:3","3:0",IF(E48="1:3","3:1",IF(E48="2:3","3:2",""))))))</f>
      </c>
      <c r="E49" s="44"/>
      <c r="F49" s="25">
        <f>IF(M47=0,"",M47)</f>
      </c>
      <c r="G49" s="22"/>
      <c r="H49" s="25"/>
      <c r="I49" s="3"/>
      <c r="J49" s="122" t="s">
        <v>7</v>
      </c>
      <c r="K49" s="64">
        <f>C50</f>
      </c>
      <c r="L49" s="64">
        <f>C48</f>
      </c>
      <c r="M49" s="65"/>
    </row>
    <row r="50" spans="1:9" ht="13.5" customHeight="1">
      <c r="A50" s="123">
        <v>3</v>
      </c>
      <c r="B50" s="124"/>
      <c r="C50" s="33">
        <f>IF($B50="","",CONCATENATE(VLOOKUP($B50,'SL-D'!$A$5:$F$68,3)," (",VLOOKUP($B50,'SL-D'!$A$5:$F$68,5),")"))</f>
      </c>
      <c r="D50" s="34">
        <f>IF(M49=0,"",M49)</f>
      </c>
      <c r="E50" s="35">
        <f>IF(F49="3:0","0:3",IF(F49="3:1","1:3",IF(F49="3:2","2:3",IF(F49="0:3","3:0",IF(F49="1:3","3:1",IF(F49="2:3","3:2",""))))))</f>
      </c>
      <c r="F50" s="45"/>
      <c r="G50" s="36"/>
      <c r="H50" s="37"/>
      <c r="I50" s="3"/>
    </row>
    <row r="52" spans="1:13" ht="13.5" customHeight="1">
      <c r="A52" s="157" t="s">
        <v>44</v>
      </c>
      <c r="B52" s="158"/>
      <c r="C52" s="159"/>
      <c r="D52" s="113">
        <v>1</v>
      </c>
      <c r="E52" s="114">
        <v>2</v>
      </c>
      <c r="F52" s="115">
        <v>3</v>
      </c>
      <c r="G52" s="116" t="s">
        <v>0</v>
      </c>
      <c r="H52" s="115" t="s">
        <v>1</v>
      </c>
      <c r="I52" s="3"/>
      <c r="J52" s="117" t="s">
        <v>3</v>
      </c>
      <c r="K52" s="60">
        <f>C54</f>
      </c>
      <c r="L52" s="60">
        <f>C55</f>
      </c>
      <c r="M52" s="61"/>
    </row>
    <row r="53" spans="1:13" ht="13.5" customHeight="1">
      <c r="A53" s="118">
        <v>1</v>
      </c>
      <c r="B53" s="119"/>
      <c r="C53" s="16">
        <f>IF($B53="","",CONCATENATE(VLOOKUP($B53,'SL-D'!$A$5:$F$68,3)," (",VLOOKUP($B53,'SL-D'!$A$5:$F$68,5),")"))</f>
      </c>
      <c r="D53" s="43"/>
      <c r="E53" s="17">
        <f>IF(M53=0,"",M53)</f>
      </c>
      <c r="F53" s="24">
        <f>IF(D55="3:0","0:3",IF(D55="3:1","1:3",IF(D55="3:2","2:3",IF(D55="0:3","3:0",IF(D55="1:3","3:1",IF(D55="2:3","3:2",""))))))</f>
      </c>
      <c r="G53" s="18"/>
      <c r="H53" s="32"/>
      <c r="I53" s="3"/>
      <c r="J53" s="20" t="s">
        <v>5</v>
      </c>
      <c r="K53" s="62">
        <f>C53</f>
      </c>
      <c r="L53" s="62">
        <f>C54</f>
      </c>
      <c r="M53" s="63"/>
    </row>
    <row r="54" spans="1:13" ht="13.5" customHeight="1">
      <c r="A54" s="120">
        <v>2</v>
      </c>
      <c r="B54" s="121"/>
      <c r="C54" s="19">
        <f>IF($B54="","",CONCATENATE(VLOOKUP($B54,'SL-D'!$A$5:$F$68,3)," (",VLOOKUP($B54,'SL-D'!$A$5:$F$68,5),")"))</f>
      </c>
      <c r="D54" s="20">
        <f>IF(E53="3:0","0:3",IF(E53="3:1","1:3",IF(E53="3:2","2:3",IF(E53="0:3","3:0",IF(E53="1:3","3:1",IF(E53="2:3","3:2",""))))))</f>
      </c>
      <c r="E54" s="44"/>
      <c r="F54" s="25">
        <f>IF(M52=0,"",M52)</f>
      </c>
      <c r="G54" s="22"/>
      <c r="H54" s="25"/>
      <c r="I54" s="3"/>
      <c r="J54" s="122" t="s">
        <v>7</v>
      </c>
      <c r="K54" s="64">
        <f>C55</f>
      </c>
      <c r="L54" s="64">
        <f>C53</f>
      </c>
      <c r="M54" s="65"/>
    </row>
    <row r="55" spans="1:9" ht="13.5" customHeight="1">
      <c r="A55" s="123">
        <v>3</v>
      </c>
      <c r="B55" s="124"/>
      <c r="C55" s="33">
        <f>IF($B55="","",CONCATENATE(VLOOKUP($B55,'SL-D'!$A$5:$F$68,3)," (",VLOOKUP($B55,'SL-D'!$A$5:$F$68,5),")"))</f>
      </c>
      <c r="D55" s="34">
        <f>IF(M54=0,"",M54)</f>
      </c>
      <c r="E55" s="35">
        <f>IF(F54="3:0","0:3",IF(F54="3:1","1:3",IF(F54="3:2","2:3",IF(F54="0:3","3:0",IF(F54="1:3","3:1",IF(F54="2:3","3:2",""))))))</f>
      </c>
      <c r="F55" s="45"/>
      <c r="G55" s="36"/>
      <c r="H55" s="37"/>
      <c r="I55" s="3"/>
    </row>
    <row r="57" spans="1:13" ht="13.5" customHeight="1">
      <c r="A57" s="157" t="s">
        <v>45</v>
      </c>
      <c r="B57" s="158"/>
      <c r="C57" s="159"/>
      <c r="D57" s="113">
        <v>1</v>
      </c>
      <c r="E57" s="114">
        <v>2</v>
      </c>
      <c r="F57" s="115">
        <v>3</v>
      </c>
      <c r="G57" s="116" t="s">
        <v>0</v>
      </c>
      <c r="H57" s="115" t="s">
        <v>1</v>
      </c>
      <c r="I57" s="3"/>
      <c r="J57" s="117" t="s">
        <v>3</v>
      </c>
      <c r="K57" s="60">
        <f>C59</f>
      </c>
      <c r="L57" s="60">
        <f>C60</f>
      </c>
      <c r="M57" s="61"/>
    </row>
    <row r="58" spans="1:13" ht="13.5" customHeight="1">
      <c r="A58" s="118">
        <v>1</v>
      </c>
      <c r="B58" s="119"/>
      <c r="C58" s="16">
        <f>IF($B58="","",CONCATENATE(VLOOKUP($B58,'SL-D'!$A$5:$F$68,3)," (",VLOOKUP($B58,'SL-D'!$A$5:$F$68,5),")"))</f>
      </c>
      <c r="D58" s="43"/>
      <c r="E58" s="17">
        <f>IF(M58=0,"",M58)</f>
      </c>
      <c r="F58" s="24">
        <f>IF(D60="3:0","0:3",IF(D60="3:1","1:3",IF(D60="3:2","2:3",IF(D60="0:3","3:0",IF(D60="1:3","3:1",IF(D60="2:3","3:2",""))))))</f>
      </c>
      <c r="G58" s="18"/>
      <c r="H58" s="32"/>
      <c r="I58" s="3"/>
      <c r="J58" s="20" t="s">
        <v>5</v>
      </c>
      <c r="K58" s="62">
        <f>C58</f>
      </c>
      <c r="L58" s="62">
        <f>C59</f>
      </c>
      <c r="M58" s="63"/>
    </row>
    <row r="59" spans="1:13" ht="13.5" customHeight="1">
      <c r="A59" s="120">
        <v>2</v>
      </c>
      <c r="B59" s="121"/>
      <c r="C59" s="19">
        <f>IF($B59="","",CONCATENATE(VLOOKUP($B59,'SL-D'!$A$5:$F$68,3)," (",VLOOKUP($B59,'SL-D'!$A$5:$F$68,5),")"))</f>
      </c>
      <c r="D59" s="20">
        <f>IF(E58="3:0","0:3",IF(E58="3:1","1:3",IF(E58="3:2","2:3",IF(E58="0:3","3:0",IF(E58="1:3","3:1",IF(E58="2:3","3:2",""))))))</f>
      </c>
      <c r="E59" s="44"/>
      <c r="F59" s="25">
        <f>IF(M57=0,"",M57)</f>
      </c>
      <c r="G59" s="22"/>
      <c r="H59" s="25"/>
      <c r="I59" s="3"/>
      <c r="J59" s="122" t="s">
        <v>7</v>
      </c>
      <c r="K59" s="64">
        <f>C60</f>
      </c>
      <c r="L59" s="64">
        <f>C58</f>
      </c>
      <c r="M59" s="65"/>
    </row>
    <row r="60" spans="1:9" ht="13.5" customHeight="1">
      <c r="A60" s="123">
        <v>3</v>
      </c>
      <c r="B60" s="124"/>
      <c r="C60" s="33">
        <f>IF($B60="","",CONCATENATE(VLOOKUP($B60,'SL-D'!$A$5:$F$68,3)," (",VLOOKUP($B60,'SL-D'!$A$5:$F$68,5),")"))</f>
      </c>
      <c r="D60" s="34">
        <f>IF(M59=0,"",M59)</f>
      </c>
      <c r="E60" s="35">
        <f>IF(F59="3:0","0:3",IF(F59="3:1","1:3",IF(F59="3:2","2:3",IF(F59="0:3","3:0",IF(F59="1:3","3:1",IF(F59="2:3","3:2",""))))))</f>
      </c>
      <c r="F60" s="45"/>
      <c r="G60" s="36"/>
      <c r="H60" s="37"/>
      <c r="I60" s="3"/>
    </row>
    <row r="62" spans="1:13" ht="13.5" customHeight="1">
      <c r="A62" s="157" t="s">
        <v>46</v>
      </c>
      <c r="B62" s="158"/>
      <c r="C62" s="159"/>
      <c r="D62" s="113">
        <v>1</v>
      </c>
      <c r="E62" s="114">
        <v>2</v>
      </c>
      <c r="F62" s="115">
        <v>3</v>
      </c>
      <c r="G62" s="116" t="s">
        <v>0</v>
      </c>
      <c r="H62" s="115" t="s">
        <v>1</v>
      </c>
      <c r="I62" s="3"/>
      <c r="J62" s="117" t="s">
        <v>3</v>
      </c>
      <c r="K62" s="60">
        <f>C64</f>
      </c>
      <c r="L62" s="60">
        <f>C65</f>
      </c>
      <c r="M62" s="61"/>
    </row>
    <row r="63" spans="1:13" ht="13.5" customHeight="1">
      <c r="A63" s="118">
        <v>1</v>
      </c>
      <c r="B63" s="119"/>
      <c r="C63" s="16">
        <f>IF($B63="","",CONCATENATE(VLOOKUP($B63,'SL-D'!$A$5:$F$68,3)," (",VLOOKUP($B63,'SL-D'!$A$5:$F$68,5),")"))</f>
      </c>
      <c r="D63" s="43"/>
      <c r="E63" s="17">
        <f>IF(M63=0,"",M63)</f>
      </c>
      <c r="F63" s="24">
        <f>IF(D65="3:0","0:3",IF(D65="3:1","1:3",IF(D65="3:2","2:3",IF(D65="0:3","3:0",IF(D65="1:3","3:1",IF(D65="2:3","3:2",""))))))</f>
      </c>
      <c r="G63" s="18"/>
      <c r="H63" s="32"/>
      <c r="I63" s="3"/>
      <c r="J63" s="20" t="s">
        <v>5</v>
      </c>
      <c r="K63" s="62">
        <f>C63</f>
      </c>
      <c r="L63" s="62">
        <f>C64</f>
      </c>
      <c r="M63" s="63"/>
    </row>
    <row r="64" spans="1:13" ht="13.5" customHeight="1">
      <c r="A64" s="120">
        <v>2</v>
      </c>
      <c r="B64" s="121"/>
      <c r="C64" s="19">
        <f>IF($B64="","",CONCATENATE(VLOOKUP($B64,'SL-D'!$A$5:$F$68,3)," (",VLOOKUP($B64,'SL-D'!$A$5:$F$68,5),")"))</f>
      </c>
      <c r="D64" s="20">
        <f>IF(E63="3:0","0:3",IF(E63="3:1","1:3",IF(E63="3:2","2:3",IF(E63="0:3","3:0",IF(E63="1:3","3:1",IF(E63="2:3","3:2",""))))))</f>
      </c>
      <c r="E64" s="44"/>
      <c r="F64" s="25">
        <f>IF(M62=0,"",M62)</f>
      </c>
      <c r="G64" s="22"/>
      <c r="H64" s="25"/>
      <c r="I64" s="3"/>
      <c r="J64" s="122" t="s">
        <v>7</v>
      </c>
      <c r="K64" s="64">
        <f>C65</f>
      </c>
      <c r="L64" s="64">
        <f>C63</f>
      </c>
      <c r="M64" s="65"/>
    </row>
    <row r="65" spans="1:9" ht="13.5" customHeight="1">
      <c r="A65" s="123">
        <v>3</v>
      </c>
      <c r="B65" s="124"/>
      <c r="C65" s="33">
        <f>IF($B65="","",CONCATENATE(VLOOKUP($B65,'SL-D'!$A$5:$F$68,3)," (",VLOOKUP($B65,'SL-D'!$A$5:$F$68,5),")"))</f>
      </c>
      <c r="D65" s="34">
        <f>IF(M64=0,"",M64)</f>
      </c>
      <c r="E65" s="35">
        <f>IF(F64="3:0","0:3",IF(F64="3:1","1:3",IF(F64="3:2","2:3",IF(F64="0:3","3:0",IF(F64="1:3","3:1",IF(F64="2:3","3:2",""))))))</f>
      </c>
      <c r="F65" s="45"/>
      <c r="G65" s="36"/>
      <c r="H65" s="37"/>
      <c r="I65" s="3"/>
    </row>
    <row r="67" spans="1:13" ht="13.5" customHeight="1">
      <c r="A67" s="157" t="s">
        <v>47</v>
      </c>
      <c r="B67" s="158"/>
      <c r="C67" s="159"/>
      <c r="D67" s="113">
        <v>1</v>
      </c>
      <c r="E67" s="114">
        <v>2</v>
      </c>
      <c r="F67" s="115">
        <v>3</v>
      </c>
      <c r="G67" s="116" t="s">
        <v>0</v>
      </c>
      <c r="H67" s="115" t="s">
        <v>1</v>
      </c>
      <c r="I67" s="3"/>
      <c r="J67" s="117" t="s">
        <v>3</v>
      </c>
      <c r="K67" s="60">
        <f>C69</f>
      </c>
      <c r="L67" s="60">
        <f>C70</f>
      </c>
      <c r="M67" s="61"/>
    </row>
    <row r="68" spans="1:13" ht="13.5" customHeight="1">
      <c r="A68" s="118">
        <v>1</v>
      </c>
      <c r="B68" s="119"/>
      <c r="C68" s="16">
        <f>IF($B68="","",CONCATENATE(VLOOKUP($B68,'SL-D'!$A$5:$F$68,3)," (",VLOOKUP($B68,'SL-D'!$A$5:$F$68,5),")"))</f>
      </c>
      <c r="D68" s="43"/>
      <c r="E68" s="17">
        <f>IF(M68=0,"",M68)</f>
      </c>
      <c r="F68" s="24">
        <f>IF(D70="3:0","0:3",IF(D70="3:1","1:3",IF(D70="3:2","2:3",IF(D70="0:3","3:0",IF(D70="1:3","3:1",IF(D70="2:3","3:2",""))))))</f>
      </c>
      <c r="G68" s="18"/>
      <c r="H68" s="32"/>
      <c r="I68" s="3"/>
      <c r="J68" s="20" t="s">
        <v>5</v>
      </c>
      <c r="K68" s="62">
        <f>C68</f>
      </c>
      <c r="L68" s="62">
        <f>C69</f>
      </c>
      <c r="M68" s="63"/>
    </row>
    <row r="69" spans="1:13" ht="13.5" customHeight="1">
      <c r="A69" s="120">
        <v>2</v>
      </c>
      <c r="B69" s="121"/>
      <c r="C69" s="19">
        <f>IF($B69="","",CONCATENATE(VLOOKUP($B69,'SL-D'!$A$5:$F$68,3)," (",VLOOKUP($B69,'SL-D'!$A$5:$F$68,5),")"))</f>
      </c>
      <c r="D69" s="20">
        <f>IF(E68="3:0","0:3",IF(E68="3:1","1:3",IF(E68="3:2","2:3",IF(E68="0:3","3:0",IF(E68="1:3","3:1",IF(E68="2:3","3:2",""))))))</f>
      </c>
      <c r="E69" s="44"/>
      <c r="F69" s="25">
        <f>IF(M67=0,"",M67)</f>
      </c>
      <c r="G69" s="22"/>
      <c r="H69" s="25"/>
      <c r="I69" s="3"/>
      <c r="J69" s="122" t="s">
        <v>7</v>
      </c>
      <c r="K69" s="64">
        <f>C70</f>
      </c>
      <c r="L69" s="64">
        <f>C68</f>
      </c>
      <c r="M69" s="65"/>
    </row>
    <row r="70" spans="1:9" ht="13.5" customHeight="1">
      <c r="A70" s="123">
        <v>3</v>
      </c>
      <c r="B70" s="124"/>
      <c r="C70" s="33">
        <f>IF($B70="","",CONCATENATE(VLOOKUP($B70,'SL-D'!$A$5:$F$68,3)," (",VLOOKUP($B70,'SL-D'!$A$5:$F$68,5),")"))</f>
      </c>
      <c r="D70" s="34">
        <f>IF(M69=0,"",M69)</f>
      </c>
      <c r="E70" s="35">
        <f>IF(F69="3:0","0:3",IF(F69="3:1","1:3",IF(F69="3:2","2:3",IF(F69="0:3","3:0",IF(F69="1:3","3:1",IF(F69="2:3","3:2",""))))))</f>
      </c>
      <c r="F70" s="45"/>
      <c r="G70" s="36"/>
      <c r="H70" s="37"/>
      <c r="I70" s="3"/>
    </row>
    <row r="72" spans="1:13" ht="13.5" customHeight="1">
      <c r="A72" s="157" t="s">
        <v>48</v>
      </c>
      <c r="B72" s="158"/>
      <c r="C72" s="159"/>
      <c r="D72" s="113">
        <v>1</v>
      </c>
      <c r="E72" s="114">
        <v>2</v>
      </c>
      <c r="F72" s="115">
        <v>3</v>
      </c>
      <c r="G72" s="116" t="s">
        <v>0</v>
      </c>
      <c r="H72" s="115" t="s">
        <v>1</v>
      </c>
      <c r="I72" s="3"/>
      <c r="J72" s="117" t="s">
        <v>3</v>
      </c>
      <c r="K72" s="60">
        <f>C74</f>
      </c>
      <c r="L72" s="60">
        <f>C75</f>
      </c>
      <c r="M72" s="61"/>
    </row>
    <row r="73" spans="1:13" ht="13.5" customHeight="1">
      <c r="A73" s="118">
        <v>1</v>
      </c>
      <c r="B73" s="119"/>
      <c r="C73" s="16">
        <f>IF($B73="","",CONCATENATE(VLOOKUP($B73,'SL-D'!$A$5:$F$68,3)," (",VLOOKUP($B73,'SL-D'!$A$5:$F$68,5),")"))</f>
      </c>
      <c r="D73" s="43"/>
      <c r="E73" s="17">
        <f>IF(M73=0,"",M73)</f>
      </c>
      <c r="F73" s="24">
        <f>IF(D75="3:0","0:3",IF(D75="3:1","1:3",IF(D75="3:2","2:3",IF(D75="0:3","3:0",IF(D75="1:3","3:1",IF(D75="2:3","3:2",""))))))</f>
      </c>
      <c r="G73" s="18"/>
      <c r="H73" s="32"/>
      <c r="I73" s="3"/>
      <c r="J73" s="20" t="s">
        <v>5</v>
      </c>
      <c r="K73" s="62">
        <f>C73</f>
      </c>
      <c r="L73" s="62">
        <f>C74</f>
      </c>
      <c r="M73" s="63"/>
    </row>
    <row r="74" spans="1:13" ht="13.5" customHeight="1">
      <c r="A74" s="120">
        <v>2</v>
      </c>
      <c r="B74" s="121"/>
      <c r="C74" s="19">
        <f>IF($B74="","",CONCATENATE(VLOOKUP($B74,'SL-D'!$A$5:$F$68,3)," (",VLOOKUP($B74,'SL-D'!$A$5:$F$68,5),")"))</f>
      </c>
      <c r="D74" s="20">
        <f>IF(E73="3:0","0:3",IF(E73="3:1","1:3",IF(E73="3:2","2:3",IF(E73="0:3","3:0",IF(E73="1:3","3:1",IF(E73="2:3","3:2",""))))))</f>
      </c>
      <c r="E74" s="44"/>
      <c r="F74" s="25">
        <f>IF(M72=0,"",M72)</f>
      </c>
      <c r="G74" s="22"/>
      <c r="H74" s="25"/>
      <c r="I74" s="3"/>
      <c r="J74" s="122" t="s">
        <v>7</v>
      </c>
      <c r="K74" s="64">
        <f>C75</f>
      </c>
      <c r="L74" s="64">
        <f>C73</f>
      </c>
      <c r="M74" s="65"/>
    </row>
    <row r="75" spans="1:9" ht="13.5" customHeight="1">
      <c r="A75" s="123">
        <v>3</v>
      </c>
      <c r="B75" s="124"/>
      <c r="C75" s="33">
        <f>IF($B75="","",CONCATENATE(VLOOKUP($B75,'SL-D'!$A$5:$F$68,3)," (",VLOOKUP($B75,'SL-D'!$A$5:$F$68,5),")"))</f>
      </c>
      <c r="D75" s="34">
        <f>IF(M74=0,"",M74)</f>
      </c>
      <c r="E75" s="35">
        <f>IF(F74="3:0","0:3",IF(F74="3:1","1:3",IF(F74="3:2","2:3",IF(F74="0:3","3:0",IF(F74="1:3","3:1",IF(F74="2:3","3:2",""))))))</f>
      </c>
      <c r="F75" s="45"/>
      <c r="G75" s="36"/>
      <c r="H75" s="37"/>
      <c r="I75" s="3"/>
    </row>
    <row r="77" spans="1:13" ht="13.5" customHeight="1">
      <c r="A77" s="157" t="s">
        <v>49</v>
      </c>
      <c r="B77" s="158"/>
      <c r="C77" s="159"/>
      <c r="D77" s="113">
        <v>1</v>
      </c>
      <c r="E77" s="114">
        <v>2</v>
      </c>
      <c r="F77" s="115">
        <v>3</v>
      </c>
      <c r="G77" s="116" t="s">
        <v>0</v>
      </c>
      <c r="H77" s="115" t="s">
        <v>1</v>
      </c>
      <c r="I77" s="3"/>
      <c r="J77" s="117" t="s">
        <v>3</v>
      </c>
      <c r="K77" s="60">
        <f>C79</f>
      </c>
      <c r="L77" s="60">
        <f>C80</f>
      </c>
      <c r="M77" s="61"/>
    </row>
    <row r="78" spans="1:13" ht="13.5" customHeight="1">
      <c r="A78" s="118">
        <v>1</v>
      </c>
      <c r="B78" s="119"/>
      <c r="C78" s="16">
        <f>IF($B78="","",CONCATENATE(VLOOKUP($B78,'SL-D'!$A$5:$F$68,3)," (",VLOOKUP($B78,'SL-D'!$A$5:$F$68,5),")"))</f>
      </c>
      <c r="D78" s="43"/>
      <c r="E78" s="17">
        <f>IF(M78=0,"",M78)</f>
      </c>
      <c r="F78" s="24">
        <f>IF(D80="3:0","0:3",IF(D80="3:1","1:3",IF(D80="3:2","2:3",IF(D80="0:3","3:0",IF(D80="1:3","3:1",IF(D80="2:3","3:2",""))))))</f>
      </c>
      <c r="G78" s="18"/>
      <c r="H78" s="32"/>
      <c r="I78" s="3"/>
      <c r="J78" s="20" t="s">
        <v>5</v>
      </c>
      <c r="K78" s="62">
        <f>C78</f>
      </c>
      <c r="L78" s="62">
        <f>C79</f>
      </c>
      <c r="M78" s="63"/>
    </row>
    <row r="79" spans="1:13" ht="13.5" customHeight="1">
      <c r="A79" s="120">
        <v>2</v>
      </c>
      <c r="B79" s="121"/>
      <c r="C79" s="19">
        <f>IF($B79="","",CONCATENATE(VLOOKUP($B79,'SL-D'!$A$5:$F$68,3)," (",VLOOKUP($B79,'SL-D'!$A$5:$F$68,5),")"))</f>
      </c>
      <c r="D79" s="20">
        <f>IF(E78="3:0","0:3",IF(E78="3:1","1:3",IF(E78="3:2","2:3",IF(E78="0:3","3:0",IF(E78="1:3","3:1",IF(E78="2:3","3:2",""))))))</f>
      </c>
      <c r="E79" s="44"/>
      <c r="F79" s="25">
        <f>IF(M77=0,"",M77)</f>
      </c>
      <c r="G79" s="22"/>
      <c r="H79" s="25"/>
      <c r="I79" s="3"/>
      <c r="J79" s="122" t="s">
        <v>7</v>
      </c>
      <c r="K79" s="64">
        <f>C80</f>
      </c>
      <c r="L79" s="64">
        <f>C78</f>
      </c>
      <c r="M79" s="65"/>
    </row>
    <row r="80" spans="1:9" ht="13.5" customHeight="1">
      <c r="A80" s="123">
        <v>3</v>
      </c>
      <c r="B80" s="124"/>
      <c r="C80" s="33">
        <f>IF($B80="","",CONCATENATE(VLOOKUP($B80,'SL-D'!$A$5:$F$68,3)," (",VLOOKUP($B80,'SL-D'!$A$5:$F$68,5),")"))</f>
      </c>
      <c r="D80" s="34">
        <f>IF(M79=0,"",M79)</f>
      </c>
      <c r="E80" s="35">
        <f>IF(F79="3:0","0:3",IF(F79="3:1","1:3",IF(F79="3:2","2:3",IF(F79="0:3","3:0",IF(F79="1:3","3:1",IF(F79="2:3","3:2",""))))))</f>
      </c>
      <c r="F80" s="45"/>
      <c r="G80" s="36"/>
      <c r="H80" s="37"/>
      <c r="I80" s="3"/>
    </row>
  </sheetData>
  <sheetProtection/>
  <mergeCells count="16">
    <mergeCell ref="A20:C20"/>
    <mergeCell ref="A25:C25"/>
    <mergeCell ref="A5:C5"/>
    <mergeCell ref="F1:H1"/>
    <mergeCell ref="A10:C10"/>
    <mergeCell ref="A15:C15"/>
    <mergeCell ref="A72:C72"/>
    <mergeCell ref="A77:C77"/>
    <mergeCell ref="A30:C30"/>
    <mergeCell ref="A42:C42"/>
    <mergeCell ref="A47:C47"/>
    <mergeCell ref="A52:C52"/>
    <mergeCell ref="A57:C57"/>
    <mergeCell ref="A62:C62"/>
    <mergeCell ref="A67:C67"/>
    <mergeCell ref="A35:C35"/>
  </mergeCells>
  <printOptions/>
  <pageMargins left="0.25" right="0.25" top="0.24" bottom="0.28" header="0" footer="0"/>
  <pageSetup fitToHeight="2" horizontalDpi="300" verticalDpi="300" orientation="landscape" paperSize="9" scale="86" r:id="rId1"/>
  <rowBreaks count="1" manualBreakCount="1">
    <brk id="1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zoomScalePageLayoutView="0" workbookViewId="0" topLeftCell="A1">
      <selection activeCell="A5" sqref="A5:IV11"/>
    </sheetView>
  </sheetViews>
  <sheetFormatPr defaultColWidth="9.00390625" defaultRowHeight="13.5" customHeight="1"/>
  <cols>
    <col min="1" max="2" width="3.75390625" style="11" customWidth="1"/>
    <col min="3" max="3" width="37.75390625" style="23" customWidth="1"/>
    <col min="4" max="9" width="4.75390625" style="4" customWidth="1"/>
    <col min="10" max="10" width="1.75390625" style="4" customWidth="1"/>
    <col min="11" max="11" width="6.75390625" style="4" customWidth="1"/>
    <col min="12" max="13" width="37.75390625" style="15" customWidth="1"/>
    <col min="14" max="14" width="4.75390625" style="42" customWidth="1"/>
    <col min="15" max="16384" width="9.125" style="15" customWidth="1"/>
  </cols>
  <sheetData>
    <row r="1" spans="1:14" s="13" customFormat="1" ht="13.5" customHeight="1">
      <c r="A1" s="98" t="str">
        <f>'SL-D'!$A$1</f>
        <v>Regionální  svaz stolního tenisu</v>
      </c>
      <c r="B1" s="98"/>
      <c r="C1" s="98"/>
      <c r="D1" s="98"/>
      <c r="G1" s="156">
        <f>'SL-D'!$F$1</f>
        <v>41237</v>
      </c>
      <c r="H1" s="156"/>
      <c r="I1" s="156"/>
      <c r="J1" s="38"/>
      <c r="N1" s="100"/>
    </row>
    <row r="2" spans="1:14" s="13" customFormat="1" ht="13.5" customHeight="1">
      <c r="A2" s="98" t="str">
        <f>'SL-D'!$A$2</f>
        <v>Regionální přebor 2012</v>
      </c>
      <c r="B2" s="98"/>
      <c r="C2" s="98"/>
      <c r="D2" s="98"/>
      <c r="H2" s="14"/>
      <c r="I2" s="38" t="str">
        <f>'SL-D'!$F$2</f>
        <v>Regionální soutěže</v>
      </c>
      <c r="J2" s="38"/>
      <c r="N2" s="100"/>
    </row>
    <row r="3" spans="1:14" s="13" customFormat="1" ht="13.5" customHeight="1">
      <c r="A3" s="13" t="str">
        <f>'SL-D'!$A$3</f>
        <v>TJ Sport Kladno</v>
      </c>
      <c r="B3" s="98"/>
      <c r="C3" s="98"/>
      <c r="D3" s="98"/>
      <c r="H3" s="14"/>
      <c r="I3" s="38" t="s">
        <v>54</v>
      </c>
      <c r="J3" s="38"/>
      <c r="N3" s="100"/>
    </row>
    <row r="5" spans="1:14" ht="13.5" customHeight="1">
      <c r="A5" s="157" t="s">
        <v>8</v>
      </c>
      <c r="B5" s="158"/>
      <c r="C5" s="159"/>
      <c r="D5" s="113">
        <v>1</v>
      </c>
      <c r="E5" s="114">
        <v>2</v>
      </c>
      <c r="F5" s="114">
        <v>3</v>
      </c>
      <c r="G5" s="115">
        <v>4</v>
      </c>
      <c r="H5" s="116" t="s">
        <v>0</v>
      </c>
      <c r="I5" s="115" t="s">
        <v>1</v>
      </c>
      <c r="J5" s="3"/>
      <c r="K5" s="125" t="s">
        <v>2</v>
      </c>
      <c r="L5" s="68" t="str">
        <f>C6</f>
        <v>Horbaj Dušan (TJ Sport Kladno)</v>
      </c>
      <c r="M5" s="68">
        <f>C9</f>
      </c>
      <c r="N5" s="69"/>
    </row>
    <row r="6" spans="1:14" ht="13.5" customHeight="1">
      <c r="A6" s="118">
        <v>1</v>
      </c>
      <c r="B6" s="119">
        <v>7</v>
      </c>
      <c r="C6" s="16" t="str">
        <f>IF($B6="","",CONCATENATE(VLOOKUP($B6,'SL-D'!$A$5:$F$68,3)," (",VLOOKUP($B6,'SL-D'!$A$5:$F$68,5),")"))</f>
        <v>Horbaj Dušan (TJ Sport Kladno)</v>
      </c>
      <c r="D6" s="43"/>
      <c r="E6" s="17">
        <f>IF(N8=0,"",N8)</f>
      </c>
      <c r="F6" s="17">
        <f>IF(D8="3:0","0:3",IF(D8="3:1","1:3",IF(D8="3:2","2:3",IF(D8="0:3","3:0",IF(D8="1:3","3:1",IF(D8="2:3","3:2",""))))))</f>
      </c>
      <c r="G6" s="24">
        <f>IF(N5=0,"",N5)</f>
      </c>
      <c r="H6" s="18"/>
      <c r="I6" s="32"/>
      <c r="J6" s="3"/>
      <c r="K6" s="34" t="s">
        <v>3</v>
      </c>
      <c r="L6" s="70" t="str">
        <f>C7</f>
        <v>Jedlička Petr (Sok.Stochov-Honice)</v>
      </c>
      <c r="M6" s="70" t="str">
        <f>C8</f>
        <v>Hurt Miroslav (Sokol Unhošť)</v>
      </c>
      <c r="N6" s="71"/>
    </row>
    <row r="7" spans="1:14" ht="13.5" customHeight="1">
      <c r="A7" s="120">
        <v>2</v>
      </c>
      <c r="B7" s="121">
        <v>17</v>
      </c>
      <c r="C7" s="19" t="str">
        <f>IF($B7="","",CONCATENATE(VLOOKUP($B7,'SL-D'!$A$5:$F$68,3)," (",VLOOKUP($B7,'SL-D'!$A$5:$F$68,5),")"))</f>
        <v>Jedlička Petr (Sok.Stochov-Honice)</v>
      </c>
      <c r="D7" s="20">
        <f>IF(E6="3:0","0:3",IF(E6="3:1","1:3",IF(E6="3:2","2:3",IF(E6="0:3","3:0",IF(E6="1:3","3:1",IF(E6="2:3","3:2",""))))))</f>
      </c>
      <c r="E7" s="44"/>
      <c r="F7" s="21">
        <f>IF(N6=0,"",N6)</f>
      </c>
      <c r="G7" s="25">
        <f>IF(N9=0,"",N9)</f>
      </c>
      <c r="H7" s="22"/>
      <c r="I7" s="25"/>
      <c r="J7" s="3"/>
      <c r="K7" s="126" t="s">
        <v>4</v>
      </c>
      <c r="L7" s="68">
        <f>C9</f>
      </c>
      <c r="M7" s="68" t="str">
        <f>C8</f>
        <v>Hurt Miroslav (Sokol Unhošť)</v>
      </c>
      <c r="N7" s="69"/>
    </row>
    <row r="8" spans="1:14" ht="13.5" customHeight="1">
      <c r="A8" s="120">
        <v>3</v>
      </c>
      <c r="B8" s="121">
        <v>11</v>
      </c>
      <c r="C8" s="19" t="str">
        <f>IF($B8="","",CONCATENATE(VLOOKUP($B8,'SL-D'!$A$5:$F$68,3)," (",VLOOKUP($B8,'SL-D'!$A$5:$F$68,5),")"))</f>
        <v>Hurt Miroslav (Sokol Unhošť)</v>
      </c>
      <c r="D8" s="20">
        <f>IF(N10=0,"",N10)</f>
      </c>
      <c r="E8" s="21">
        <f>IF(F7="3:0","0:3",IF(F7="3:1","1:3",IF(F7="3:2","2:3",IF(F7="0:3","3:0",IF(F7="1:3","3:1",IF(F7="2:3","3:2",""))))))</f>
      </c>
      <c r="F8" s="44"/>
      <c r="G8" s="25">
        <f>IF(F9="3:0","0:3",IF(F9="3:1","1:3",IF(F9="3:2","2:3",IF(F9="0:3","3:0",IF(F9="1:3","3:1",IF(F9="2:3","3:2",""))))))</f>
      </c>
      <c r="H8" s="22"/>
      <c r="I8" s="25"/>
      <c r="J8" s="3"/>
      <c r="K8" s="34" t="s">
        <v>5</v>
      </c>
      <c r="L8" s="70" t="str">
        <f>C6</f>
        <v>Horbaj Dušan (TJ Sport Kladno)</v>
      </c>
      <c r="M8" s="70" t="str">
        <f>C7</f>
        <v>Jedlička Petr (Sok.Stochov-Honice)</v>
      </c>
      <c r="N8" s="71"/>
    </row>
    <row r="9" spans="1:14" ht="13.5" customHeight="1">
      <c r="A9" s="123">
        <v>4</v>
      </c>
      <c r="B9" s="124"/>
      <c r="C9" s="33">
        <f>IF($B9="","",CONCATENATE(VLOOKUP($B9,'SL-D'!$A$5:$F$68,3)," (",VLOOKUP($B9,'SL-D'!$A$5:$F$68,5),")"))</f>
      </c>
      <c r="D9" s="34">
        <f>IF(G6="3:0","0:3",IF(G6="3:1","1:3",IF(G6="3:2","2:3",IF(G6="0:3","3:0",IF(G6="1:3","3:1",IF(G6="2:3","3:2",""))))))</f>
      </c>
      <c r="E9" s="35">
        <f>IF(G7="3:0","0:3",IF(G7="3:1","1:3",IF(G7="3:2","2:3",IF(G7="0:3","3:0",IF(G7="1:3","3:1",IF(G7="2:3","3:2",""))))))</f>
      </c>
      <c r="F9" s="35">
        <f>IF(N7=0,"",N7)</f>
      </c>
      <c r="G9" s="45"/>
      <c r="H9" s="36"/>
      <c r="I9" s="37"/>
      <c r="J9" s="3"/>
      <c r="K9" s="127" t="s">
        <v>6</v>
      </c>
      <c r="L9" s="66" t="str">
        <f>C7</f>
        <v>Jedlička Petr (Sok.Stochov-Honice)</v>
      </c>
      <c r="M9" s="66">
        <f>C9</f>
      </c>
      <c r="N9" s="67"/>
    </row>
    <row r="10" spans="11:14" ht="13.5" customHeight="1">
      <c r="K10" s="34" t="s">
        <v>7</v>
      </c>
      <c r="L10" s="70" t="str">
        <f>C8</f>
        <v>Hurt Miroslav (Sokol Unhošť)</v>
      </c>
      <c r="M10" s="70" t="str">
        <f>C6</f>
        <v>Horbaj Dušan (TJ Sport Kladno)</v>
      </c>
      <c r="N10" s="71"/>
    </row>
    <row r="12" spans="1:14" ht="13.5" customHeight="1">
      <c r="A12" s="157" t="s">
        <v>37</v>
      </c>
      <c r="B12" s="158"/>
      <c r="C12" s="159"/>
      <c r="D12" s="113">
        <v>1</v>
      </c>
      <c r="E12" s="114">
        <v>2</v>
      </c>
      <c r="F12" s="114">
        <v>3</v>
      </c>
      <c r="G12" s="115">
        <v>4</v>
      </c>
      <c r="H12" s="116" t="s">
        <v>0</v>
      </c>
      <c r="I12" s="115" t="s">
        <v>1</v>
      </c>
      <c r="J12" s="3"/>
      <c r="K12" s="125" t="s">
        <v>2</v>
      </c>
      <c r="L12" s="68">
        <f>C13</f>
      </c>
      <c r="M12" s="68">
        <f>C16</f>
      </c>
      <c r="N12" s="69"/>
    </row>
    <row r="13" spans="1:14" ht="13.5" customHeight="1">
      <c r="A13" s="118">
        <v>1</v>
      </c>
      <c r="B13" s="119"/>
      <c r="C13" s="16">
        <f>IF($B13="","",CONCATENATE(VLOOKUP($B13,'SL-D'!$A$5:$F$68,3)," (",VLOOKUP($B13,'SL-D'!$A$5:$F$68,5),")"))</f>
      </c>
      <c r="D13" s="43"/>
      <c r="E13" s="17">
        <f>IF(N15=0,"",N15)</f>
      </c>
      <c r="F13" s="17">
        <f>IF(D15="3:0","0:3",IF(D15="3:1","1:3",IF(D15="3:2","2:3",IF(D15="0:3","3:0",IF(D15="1:3","3:1",IF(D15="2:3","3:2",""))))))</f>
      </c>
      <c r="G13" s="24">
        <f>IF(N12=0,"",N12)</f>
      </c>
      <c r="H13" s="18"/>
      <c r="I13" s="32"/>
      <c r="J13" s="3"/>
      <c r="K13" s="34" t="s">
        <v>3</v>
      </c>
      <c r="L13" s="70">
        <f>C14</f>
      </c>
      <c r="M13" s="70">
        <f>C15</f>
      </c>
      <c r="N13" s="71"/>
    </row>
    <row r="14" spans="1:14" ht="13.5" customHeight="1">
      <c r="A14" s="120">
        <v>2</v>
      </c>
      <c r="B14" s="121"/>
      <c r="C14" s="19">
        <f>IF($B14="","",CONCATENATE(VLOOKUP($B14,'SL-D'!$A$5:$F$68,3)," (",VLOOKUP($B14,'SL-D'!$A$5:$F$68,5),")"))</f>
      </c>
      <c r="D14" s="20">
        <f>IF(E13="3:0","0:3",IF(E13="3:1","1:3",IF(E13="3:2","2:3",IF(E13="0:3","3:0",IF(E13="1:3","3:1",IF(E13="2:3","3:2",""))))))</f>
      </c>
      <c r="E14" s="44"/>
      <c r="F14" s="21">
        <f>IF(N13=0,"",N13)</f>
      </c>
      <c r="G14" s="25">
        <f>IF(N16=0,"",N16)</f>
      </c>
      <c r="H14" s="22"/>
      <c r="I14" s="25"/>
      <c r="J14" s="3"/>
      <c r="K14" s="126" t="s">
        <v>4</v>
      </c>
      <c r="L14" s="68">
        <f>C16</f>
      </c>
      <c r="M14" s="68">
        <f>C15</f>
      </c>
      <c r="N14" s="69"/>
    </row>
    <row r="15" spans="1:14" ht="13.5" customHeight="1">
      <c r="A15" s="120">
        <v>3</v>
      </c>
      <c r="B15" s="121"/>
      <c r="C15" s="19">
        <f>IF($B15="","",CONCATENATE(VLOOKUP($B15,'SL-D'!$A$5:$F$68,3)," (",VLOOKUP($B15,'SL-D'!$A$5:$F$68,5),")"))</f>
      </c>
      <c r="D15" s="20">
        <f>IF(N17=0,"",N17)</f>
      </c>
      <c r="E15" s="21">
        <f>IF(F14="3:0","0:3",IF(F14="3:1","1:3",IF(F14="3:2","2:3",IF(F14="0:3","3:0",IF(F14="1:3","3:1",IF(F14="2:3","3:2",""))))))</f>
      </c>
      <c r="F15" s="44"/>
      <c r="G15" s="25">
        <f>IF(F16="3:0","0:3",IF(F16="3:1","1:3",IF(F16="3:2","2:3",IF(F16="0:3","3:0",IF(F16="1:3","3:1",IF(F16="2:3","3:2",""))))))</f>
      </c>
      <c r="H15" s="22"/>
      <c r="I15" s="25"/>
      <c r="J15" s="3"/>
      <c r="K15" s="34" t="s">
        <v>5</v>
      </c>
      <c r="L15" s="70">
        <f>C13</f>
      </c>
      <c r="M15" s="70">
        <f>C14</f>
      </c>
      <c r="N15" s="71"/>
    </row>
    <row r="16" spans="1:14" ht="13.5" customHeight="1">
      <c r="A16" s="123">
        <v>4</v>
      </c>
      <c r="B16" s="124"/>
      <c r="C16" s="33">
        <f>IF($B16="","",CONCATENATE(VLOOKUP($B16,'SL-D'!$A$5:$F$68,3)," (",VLOOKUP($B16,'SL-D'!$A$5:$F$68,5),")"))</f>
      </c>
      <c r="D16" s="34">
        <f>IF(G13="3:0","0:3",IF(G13="3:1","1:3",IF(G13="3:2","2:3",IF(G13="0:3","3:0",IF(G13="1:3","3:1",IF(G13="2:3","3:2",""))))))</f>
      </c>
      <c r="E16" s="35">
        <f>IF(G14="3:0","0:3",IF(G14="3:1","1:3",IF(G14="3:2","2:3",IF(G14="0:3","3:0",IF(G14="1:3","3:1",IF(G14="2:3","3:2",""))))))</f>
      </c>
      <c r="F16" s="35">
        <f>IF(N14=0,"",N14)</f>
      </c>
      <c r="G16" s="45"/>
      <c r="H16" s="36"/>
      <c r="I16" s="37"/>
      <c r="J16" s="3"/>
      <c r="K16" s="127" t="s">
        <v>6</v>
      </c>
      <c r="L16" s="66">
        <f>C14</f>
      </c>
      <c r="M16" s="66">
        <f>C16</f>
      </c>
      <c r="N16" s="67"/>
    </row>
    <row r="17" spans="11:14" ht="13.5" customHeight="1">
      <c r="K17" s="34" t="s">
        <v>7</v>
      </c>
      <c r="L17" s="70">
        <f>C15</f>
      </c>
      <c r="M17" s="70">
        <f>C13</f>
      </c>
      <c r="N17" s="71"/>
    </row>
    <row r="19" spans="1:14" ht="13.5" customHeight="1">
      <c r="A19" s="157" t="s">
        <v>38</v>
      </c>
      <c r="B19" s="158"/>
      <c r="C19" s="159"/>
      <c r="D19" s="113">
        <v>1</v>
      </c>
      <c r="E19" s="114">
        <v>2</v>
      </c>
      <c r="F19" s="114">
        <v>3</v>
      </c>
      <c r="G19" s="115">
        <v>4</v>
      </c>
      <c r="H19" s="116" t="s">
        <v>0</v>
      </c>
      <c r="I19" s="115" t="s">
        <v>1</v>
      </c>
      <c r="J19" s="3"/>
      <c r="K19" s="125" t="s">
        <v>2</v>
      </c>
      <c r="L19" s="68">
        <f>C20</f>
      </c>
      <c r="M19" s="68">
        <f>C23</f>
      </c>
      <c r="N19" s="69"/>
    </row>
    <row r="20" spans="1:14" ht="13.5" customHeight="1">
      <c r="A20" s="118">
        <v>1</v>
      </c>
      <c r="B20" s="119"/>
      <c r="C20" s="16">
        <f>IF($B20="","",CONCATENATE(VLOOKUP($B20,'SL-D'!$A$5:$F$68,3)," (",VLOOKUP($B20,'SL-D'!$A$5:$F$68,5),")"))</f>
      </c>
      <c r="D20" s="43"/>
      <c r="E20" s="17">
        <f>IF(N22=0,"",N22)</f>
      </c>
      <c r="F20" s="17">
        <f>IF(D22="3:0","0:3",IF(D22="3:1","1:3",IF(D22="3:2","2:3",IF(D22="0:3","3:0",IF(D22="1:3","3:1",IF(D22="2:3","3:2",""))))))</f>
      </c>
      <c r="G20" s="24">
        <f>IF(N19=0,"",N19)</f>
      </c>
      <c r="H20" s="18"/>
      <c r="I20" s="32"/>
      <c r="J20" s="3"/>
      <c r="K20" s="34" t="s">
        <v>3</v>
      </c>
      <c r="L20" s="70">
        <f>C21</f>
      </c>
      <c r="M20" s="70">
        <f>C22</f>
      </c>
      <c r="N20" s="71"/>
    </row>
    <row r="21" spans="1:14" ht="13.5" customHeight="1">
      <c r="A21" s="120">
        <v>2</v>
      </c>
      <c r="B21" s="121"/>
      <c r="C21" s="19">
        <f>IF($B21="","",CONCATENATE(VLOOKUP($B21,'SL-D'!$A$5:$F$68,3)," (",VLOOKUP($B21,'SL-D'!$A$5:$F$68,5),")"))</f>
      </c>
      <c r="D21" s="20">
        <f>IF(E20="3:0","0:3",IF(E20="3:1","1:3",IF(E20="3:2","2:3",IF(E20="0:3","3:0",IF(E20="1:3","3:1",IF(E20="2:3","3:2",""))))))</f>
      </c>
      <c r="E21" s="44"/>
      <c r="F21" s="21">
        <f>IF(N20=0,"",N20)</f>
      </c>
      <c r="G21" s="25">
        <f>IF(N23=0,"",N23)</f>
      </c>
      <c r="H21" s="22"/>
      <c r="I21" s="25"/>
      <c r="J21" s="3"/>
      <c r="K21" s="126" t="s">
        <v>4</v>
      </c>
      <c r="L21" s="68">
        <f>C23</f>
      </c>
      <c r="M21" s="68">
        <f>C22</f>
      </c>
      <c r="N21" s="69"/>
    </row>
    <row r="22" spans="1:14" ht="13.5" customHeight="1">
      <c r="A22" s="120">
        <v>3</v>
      </c>
      <c r="B22" s="121"/>
      <c r="C22" s="19">
        <f>IF($B22="","",CONCATENATE(VLOOKUP($B22,'SL-D'!$A$5:$F$68,3)," (",VLOOKUP($B22,'SL-D'!$A$5:$F$68,5),")"))</f>
      </c>
      <c r="D22" s="20">
        <f>IF(N24=0,"",N24)</f>
      </c>
      <c r="E22" s="21">
        <f>IF(F21="3:0","0:3",IF(F21="3:1","1:3",IF(F21="3:2","2:3",IF(F21="0:3","3:0",IF(F21="1:3","3:1",IF(F21="2:3","3:2",""))))))</f>
      </c>
      <c r="F22" s="44"/>
      <c r="G22" s="25">
        <f>IF(F23="3:0","0:3",IF(F23="3:1","1:3",IF(F23="3:2","2:3",IF(F23="0:3","3:0",IF(F23="1:3","3:1",IF(F23="2:3","3:2",""))))))</f>
      </c>
      <c r="H22" s="22"/>
      <c r="I22" s="25"/>
      <c r="J22" s="3"/>
      <c r="K22" s="34" t="s">
        <v>5</v>
      </c>
      <c r="L22" s="70">
        <f>C20</f>
      </c>
      <c r="M22" s="70">
        <f>C21</f>
      </c>
      <c r="N22" s="71"/>
    </row>
    <row r="23" spans="1:14" ht="13.5" customHeight="1">
      <c r="A23" s="123">
        <v>4</v>
      </c>
      <c r="B23" s="124"/>
      <c r="C23" s="33">
        <f>IF($B23="","",CONCATENATE(VLOOKUP($B23,'SL-D'!$A$5:$F$68,3)," (",VLOOKUP($B23,'SL-D'!$A$5:$F$68,5),")"))</f>
      </c>
      <c r="D23" s="34">
        <f>IF(G20="3:0","0:3",IF(G20="3:1","1:3",IF(G20="3:2","2:3",IF(G20="0:3","3:0",IF(G20="1:3","3:1",IF(G20="2:3","3:2",""))))))</f>
      </c>
      <c r="E23" s="35">
        <f>IF(G21="3:0","0:3",IF(G21="3:1","1:3",IF(G21="3:2","2:3",IF(G21="0:3","3:0",IF(G21="1:3","3:1",IF(G21="2:3","3:2",""))))))</f>
      </c>
      <c r="F23" s="35">
        <f>IF(N21=0,"",N21)</f>
      </c>
      <c r="G23" s="45"/>
      <c r="H23" s="36"/>
      <c r="I23" s="37"/>
      <c r="J23" s="3"/>
      <c r="K23" s="127" t="s">
        <v>6</v>
      </c>
      <c r="L23" s="66">
        <f>C21</f>
      </c>
      <c r="M23" s="66">
        <f>C23</f>
      </c>
      <c r="N23" s="67"/>
    </row>
    <row r="24" spans="11:14" ht="13.5" customHeight="1">
      <c r="K24" s="34" t="s">
        <v>7</v>
      </c>
      <c r="L24" s="70">
        <f>C22</f>
      </c>
      <c r="M24" s="70">
        <f>C20</f>
      </c>
      <c r="N24" s="71"/>
    </row>
    <row r="26" spans="1:14" ht="13.5" customHeight="1">
      <c r="A26" s="157" t="s">
        <v>39</v>
      </c>
      <c r="B26" s="158"/>
      <c r="C26" s="159"/>
      <c r="D26" s="113">
        <v>1</v>
      </c>
      <c r="E26" s="114">
        <v>2</v>
      </c>
      <c r="F26" s="114">
        <v>3</v>
      </c>
      <c r="G26" s="115">
        <v>4</v>
      </c>
      <c r="H26" s="116" t="s">
        <v>0</v>
      </c>
      <c r="I26" s="115" t="s">
        <v>1</v>
      </c>
      <c r="J26" s="3"/>
      <c r="K26" s="125" t="s">
        <v>2</v>
      </c>
      <c r="L26" s="68">
        <f>C27</f>
      </c>
      <c r="M26" s="68">
        <f>C30</f>
      </c>
      <c r="N26" s="69"/>
    </row>
    <row r="27" spans="1:14" ht="13.5" customHeight="1">
      <c r="A27" s="118">
        <v>1</v>
      </c>
      <c r="B27" s="119"/>
      <c r="C27" s="16">
        <f>IF($B27="","",CONCATENATE(VLOOKUP($B27,'SL-D'!$A$5:$F$68,3)," (",VLOOKUP($B27,'SL-D'!$A$5:$F$68,5),")"))</f>
      </c>
      <c r="D27" s="43"/>
      <c r="E27" s="17">
        <f>IF(N29=0,"",N29)</f>
      </c>
      <c r="F27" s="17">
        <f>IF(D29="3:0","0:3",IF(D29="3:1","1:3",IF(D29="3:2","2:3",IF(D29="0:3","3:0",IF(D29="1:3","3:1",IF(D29="2:3","3:2",""))))))</f>
      </c>
      <c r="G27" s="24">
        <f>IF(N26=0,"",N26)</f>
      </c>
      <c r="H27" s="18"/>
      <c r="I27" s="32"/>
      <c r="J27" s="3"/>
      <c r="K27" s="34" t="s">
        <v>3</v>
      </c>
      <c r="L27" s="70">
        <f>C28</f>
      </c>
      <c r="M27" s="70">
        <f>C29</f>
      </c>
      <c r="N27" s="71"/>
    </row>
    <row r="28" spans="1:14" ht="13.5" customHeight="1">
      <c r="A28" s="120">
        <v>2</v>
      </c>
      <c r="B28" s="121"/>
      <c r="C28" s="19">
        <f>IF($B28="","",CONCATENATE(VLOOKUP($B28,'SL-D'!$A$5:$F$68,3)," (",VLOOKUP($B28,'SL-D'!$A$5:$F$68,5),")"))</f>
      </c>
      <c r="D28" s="20">
        <f>IF(E27="3:0","0:3",IF(E27="3:1","1:3",IF(E27="3:2","2:3",IF(E27="0:3","3:0",IF(E27="1:3","3:1",IF(E27="2:3","3:2",""))))))</f>
      </c>
      <c r="E28" s="44"/>
      <c r="F28" s="21">
        <f>IF(N27=0,"",N27)</f>
      </c>
      <c r="G28" s="25">
        <f>IF(N30=0,"",N30)</f>
      </c>
      <c r="H28" s="22"/>
      <c r="I28" s="25"/>
      <c r="J28" s="3"/>
      <c r="K28" s="126" t="s">
        <v>4</v>
      </c>
      <c r="L28" s="68">
        <f>C30</f>
      </c>
      <c r="M28" s="68">
        <f>C29</f>
      </c>
      <c r="N28" s="69"/>
    </row>
    <row r="29" spans="1:14" ht="13.5" customHeight="1">
      <c r="A29" s="120">
        <v>3</v>
      </c>
      <c r="B29" s="121"/>
      <c r="C29" s="19">
        <f>IF($B29="","",CONCATENATE(VLOOKUP($B29,'SL-D'!$A$5:$F$68,3)," (",VLOOKUP($B29,'SL-D'!$A$5:$F$68,5),")"))</f>
      </c>
      <c r="D29" s="20">
        <f>IF(N31=0,"",N31)</f>
      </c>
      <c r="E29" s="21">
        <f>IF(F28="3:0","0:3",IF(F28="3:1","1:3",IF(F28="3:2","2:3",IF(F28="0:3","3:0",IF(F28="1:3","3:1",IF(F28="2:3","3:2",""))))))</f>
      </c>
      <c r="F29" s="44"/>
      <c r="G29" s="25">
        <f>IF(F30="3:0","0:3",IF(F30="3:1","1:3",IF(F30="3:2","2:3",IF(F30="0:3","3:0",IF(F30="1:3","3:1",IF(F30="2:3","3:2",""))))))</f>
      </c>
      <c r="H29" s="22"/>
      <c r="I29" s="25"/>
      <c r="J29" s="3"/>
      <c r="K29" s="34" t="s">
        <v>5</v>
      </c>
      <c r="L29" s="70">
        <f>C27</f>
      </c>
      <c r="M29" s="70">
        <f>C28</f>
      </c>
      <c r="N29" s="71"/>
    </row>
    <row r="30" spans="1:14" ht="13.5" customHeight="1">
      <c r="A30" s="123">
        <v>4</v>
      </c>
      <c r="B30" s="124"/>
      <c r="C30" s="33">
        <f>IF($B30="","",CONCATENATE(VLOOKUP($B30,'SL-D'!$A$5:$F$68,3)," (",VLOOKUP($B30,'SL-D'!$A$5:$F$68,5),")"))</f>
      </c>
      <c r="D30" s="34">
        <f>IF(G27="3:0","0:3",IF(G27="3:1","1:3",IF(G27="3:2","2:3",IF(G27="0:3","3:0",IF(G27="1:3","3:1",IF(G27="2:3","3:2",""))))))</f>
      </c>
      <c r="E30" s="35">
        <f>IF(G28="3:0","0:3",IF(G28="3:1","1:3",IF(G28="3:2","2:3",IF(G28="0:3","3:0",IF(G28="1:3","3:1",IF(G28="2:3","3:2",""))))))</f>
      </c>
      <c r="F30" s="35">
        <f>IF(N28=0,"",N28)</f>
      </c>
      <c r="G30" s="45"/>
      <c r="H30" s="36"/>
      <c r="I30" s="37"/>
      <c r="J30" s="3"/>
      <c r="K30" s="127" t="s">
        <v>6</v>
      </c>
      <c r="L30" s="66">
        <f>C28</f>
      </c>
      <c r="M30" s="66">
        <f>C30</f>
      </c>
      <c r="N30" s="67"/>
    </row>
    <row r="31" spans="11:14" ht="13.5" customHeight="1">
      <c r="K31" s="34" t="s">
        <v>7</v>
      </c>
      <c r="L31" s="70">
        <f>C29</f>
      </c>
      <c r="M31" s="70">
        <f>C27</f>
      </c>
      <c r="N31" s="71"/>
    </row>
    <row r="33" spans="1:14" ht="13.5" customHeight="1">
      <c r="A33" s="157" t="s">
        <v>40</v>
      </c>
      <c r="B33" s="158"/>
      <c r="C33" s="159"/>
      <c r="D33" s="113">
        <v>1</v>
      </c>
      <c r="E33" s="114">
        <v>2</v>
      </c>
      <c r="F33" s="114">
        <v>3</v>
      </c>
      <c r="G33" s="115">
        <v>4</v>
      </c>
      <c r="H33" s="116" t="s">
        <v>0</v>
      </c>
      <c r="I33" s="115" t="s">
        <v>1</v>
      </c>
      <c r="J33" s="3"/>
      <c r="K33" s="125" t="s">
        <v>2</v>
      </c>
      <c r="L33" s="68">
        <f>C34</f>
      </c>
      <c r="M33" s="68">
        <f>C37</f>
      </c>
      <c r="N33" s="69"/>
    </row>
    <row r="34" spans="1:14" ht="13.5" customHeight="1">
      <c r="A34" s="118">
        <v>1</v>
      </c>
      <c r="B34" s="119"/>
      <c r="C34" s="16">
        <f>IF($B34="","",CONCATENATE(VLOOKUP($B34,'SL-D'!$A$5:$F$68,3)," (",VLOOKUP($B34,'SL-D'!$A$5:$F$68,5),")"))</f>
      </c>
      <c r="D34" s="43"/>
      <c r="E34" s="17">
        <f>IF(N36=0,"",N36)</f>
      </c>
      <c r="F34" s="17">
        <f>IF(D36="3:0","0:3",IF(D36="3:1","1:3",IF(D36="3:2","2:3",IF(D36="0:3","3:0",IF(D36="1:3","3:1",IF(D36="2:3","3:2",""))))))</f>
      </c>
      <c r="G34" s="24">
        <f>IF(N33=0,"",N33)</f>
      </c>
      <c r="H34" s="18"/>
      <c r="I34" s="32"/>
      <c r="J34" s="3"/>
      <c r="K34" s="34" t="s">
        <v>3</v>
      </c>
      <c r="L34" s="70">
        <f>C35</f>
      </c>
      <c r="M34" s="70">
        <f>C36</f>
      </c>
      <c r="N34" s="71"/>
    </row>
    <row r="35" spans="1:14" ht="13.5" customHeight="1">
      <c r="A35" s="120">
        <v>2</v>
      </c>
      <c r="B35" s="121"/>
      <c r="C35" s="19">
        <f>IF($B35="","",CONCATENATE(VLOOKUP($B35,'SL-D'!$A$5:$F$68,3)," (",VLOOKUP($B35,'SL-D'!$A$5:$F$68,5),")"))</f>
      </c>
      <c r="D35" s="20">
        <f>IF(E34="3:0","0:3",IF(E34="3:1","1:3",IF(E34="3:2","2:3",IF(E34="0:3","3:0",IF(E34="1:3","3:1",IF(E34="2:3","3:2",""))))))</f>
      </c>
      <c r="E35" s="44"/>
      <c r="F35" s="21">
        <f>IF(N34=0,"",N34)</f>
      </c>
      <c r="G35" s="25">
        <f>IF(N37=0,"",N37)</f>
      </c>
      <c r="H35" s="22"/>
      <c r="I35" s="25"/>
      <c r="J35" s="3"/>
      <c r="K35" s="126" t="s">
        <v>4</v>
      </c>
      <c r="L35" s="68">
        <f>C37</f>
      </c>
      <c r="M35" s="68">
        <f>C36</f>
      </c>
      <c r="N35" s="69"/>
    </row>
    <row r="36" spans="1:14" ht="13.5" customHeight="1">
      <c r="A36" s="120">
        <v>3</v>
      </c>
      <c r="B36" s="121"/>
      <c r="C36" s="19">
        <f>IF($B36="","",CONCATENATE(VLOOKUP($B36,'SL-D'!$A$5:$F$68,3)," (",VLOOKUP($B36,'SL-D'!$A$5:$F$68,5),")"))</f>
      </c>
      <c r="D36" s="20">
        <f>IF(N38=0,"",N38)</f>
      </c>
      <c r="E36" s="21">
        <f>IF(F35="3:0","0:3",IF(F35="3:1","1:3",IF(F35="3:2","2:3",IF(F35="0:3","3:0",IF(F35="1:3","3:1",IF(F35="2:3","3:2",""))))))</f>
      </c>
      <c r="F36" s="44"/>
      <c r="G36" s="25">
        <f>IF(F37="3:0","0:3",IF(F37="3:1","1:3",IF(F37="3:2","2:3",IF(F37="0:3","3:0",IF(F37="1:3","3:1",IF(F37="2:3","3:2",""))))))</f>
      </c>
      <c r="H36" s="22"/>
      <c r="I36" s="25"/>
      <c r="J36" s="3"/>
      <c r="K36" s="34" t="s">
        <v>5</v>
      </c>
      <c r="L36" s="70">
        <f>C34</f>
      </c>
      <c r="M36" s="70">
        <f>C35</f>
      </c>
      <c r="N36" s="71"/>
    </row>
    <row r="37" spans="1:14" ht="13.5" customHeight="1">
      <c r="A37" s="123">
        <v>4</v>
      </c>
      <c r="B37" s="124"/>
      <c r="C37" s="33">
        <f>IF($B37="","",CONCATENATE(VLOOKUP($B37,'SL-D'!$A$5:$F$68,3)," (",VLOOKUP($B37,'SL-D'!$A$5:$F$68,5),")"))</f>
      </c>
      <c r="D37" s="34">
        <f>IF(G34="3:0","0:3",IF(G34="3:1","1:3",IF(G34="3:2","2:3",IF(G34="0:3","3:0",IF(G34="1:3","3:1",IF(G34="2:3","3:2",""))))))</f>
      </c>
      <c r="E37" s="35">
        <f>IF(G35="3:0","0:3",IF(G35="3:1","1:3",IF(G35="3:2","2:3",IF(G35="0:3","3:0",IF(G35="1:3","3:1",IF(G35="2:3","3:2",""))))))</f>
      </c>
      <c r="F37" s="35">
        <f>IF(N35=0,"",N35)</f>
      </c>
      <c r="G37" s="45"/>
      <c r="H37" s="36"/>
      <c r="I37" s="37"/>
      <c r="J37" s="3"/>
      <c r="K37" s="127" t="s">
        <v>6</v>
      </c>
      <c r="L37" s="66">
        <f>C35</f>
      </c>
      <c r="M37" s="66">
        <f>C37</f>
      </c>
      <c r="N37" s="67"/>
    </row>
    <row r="38" spans="11:14" ht="13.5" customHeight="1">
      <c r="K38" s="34" t="s">
        <v>7</v>
      </c>
      <c r="L38" s="70">
        <f>C36</f>
      </c>
      <c r="M38" s="70">
        <f>C34</f>
      </c>
      <c r="N38" s="71"/>
    </row>
    <row r="40" spans="1:14" ht="13.5" customHeight="1">
      <c r="A40" s="157" t="s">
        <v>41</v>
      </c>
      <c r="B40" s="158"/>
      <c r="C40" s="159"/>
      <c r="D40" s="113">
        <v>1</v>
      </c>
      <c r="E40" s="114">
        <v>2</v>
      </c>
      <c r="F40" s="114">
        <v>3</v>
      </c>
      <c r="G40" s="115">
        <v>4</v>
      </c>
      <c r="H40" s="116" t="s">
        <v>0</v>
      </c>
      <c r="I40" s="115" t="s">
        <v>1</v>
      </c>
      <c r="J40" s="3"/>
      <c r="K40" s="125" t="s">
        <v>2</v>
      </c>
      <c r="L40" s="68">
        <f>C41</f>
      </c>
      <c r="M40" s="68">
        <f>C44</f>
      </c>
      <c r="N40" s="69"/>
    </row>
    <row r="41" spans="1:14" ht="13.5" customHeight="1">
      <c r="A41" s="118">
        <v>1</v>
      </c>
      <c r="B41" s="119"/>
      <c r="C41" s="16">
        <f>IF($B41="","",CONCATENATE(VLOOKUP($B41,'SL-D'!$A$5:$F$68,3)," (",VLOOKUP($B41,'SL-D'!$A$5:$F$68,5),")"))</f>
      </c>
      <c r="D41" s="43"/>
      <c r="E41" s="17">
        <f>IF(N43=0,"",N43)</f>
      </c>
      <c r="F41" s="17">
        <f>IF(D43="3:0","0:3",IF(D43="3:1","1:3",IF(D43="3:2","2:3",IF(D43="0:3","3:0",IF(D43="1:3","3:1",IF(D43="2:3","3:2",""))))))</f>
      </c>
      <c r="G41" s="24">
        <f>IF(N40=0,"",N40)</f>
      </c>
      <c r="H41" s="18"/>
      <c r="I41" s="32"/>
      <c r="J41" s="3"/>
      <c r="K41" s="34" t="s">
        <v>3</v>
      </c>
      <c r="L41" s="70">
        <f>C42</f>
      </c>
      <c r="M41" s="70">
        <f>C43</f>
      </c>
      <c r="N41" s="71"/>
    </row>
    <row r="42" spans="1:14" ht="13.5" customHeight="1">
      <c r="A42" s="120">
        <v>2</v>
      </c>
      <c r="B42" s="121"/>
      <c r="C42" s="19">
        <f>IF($B42="","",CONCATENATE(VLOOKUP($B42,'SL-D'!$A$5:$F$68,3)," (",VLOOKUP($B42,'SL-D'!$A$5:$F$68,5),")"))</f>
      </c>
      <c r="D42" s="20">
        <f>IF(E41="3:0","0:3",IF(E41="3:1","1:3",IF(E41="3:2","2:3",IF(E41="0:3","3:0",IF(E41="1:3","3:1",IF(E41="2:3","3:2",""))))))</f>
      </c>
      <c r="E42" s="44"/>
      <c r="F42" s="21">
        <f>IF(N41=0,"",N41)</f>
      </c>
      <c r="G42" s="25">
        <f>IF(N44=0,"",N44)</f>
      </c>
      <c r="H42" s="22"/>
      <c r="I42" s="25"/>
      <c r="J42" s="3"/>
      <c r="K42" s="126" t="s">
        <v>4</v>
      </c>
      <c r="L42" s="68">
        <f>C44</f>
      </c>
      <c r="M42" s="68">
        <f>C43</f>
      </c>
      <c r="N42" s="69"/>
    </row>
    <row r="43" spans="1:14" ht="13.5" customHeight="1">
      <c r="A43" s="120">
        <v>3</v>
      </c>
      <c r="B43" s="121"/>
      <c r="C43" s="19">
        <f>IF($B43="","",CONCATENATE(VLOOKUP($B43,'SL-D'!$A$5:$F$68,3)," (",VLOOKUP($B43,'SL-D'!$A$5:$F$68,5),")"))</f>
      </c>
      <c r="D43" s="20">
        <f>IF(N45=0,"",N45)</f>
      </c>
      <c r="E43" s="21">
        <f>IF(F42="3:0","0:3",IF(F42="3:1","1:3",IF(F42="3:2","2:3",IF(F42="0:3","3:0",IF(F42="1:3","3:1",IF(F42="2:3","3:2",""))))))</f>
      </c>
      <c r="F43" s="44"/>
      <c r="G43" s="25">
        <f>IF(F44="3:0","0:3",IF(F44="3:1","1:3",IF(F44="3:2","2:3",IF(F44="0:3","3:0",IF(F44="1:3","3:1",IF(F44="2:3","3:2",""))))))</f>
      </c>
      <c r="H43" s="22"/>
      <c r="I43" s="25"/>
      <c r="J43" s="3"/>
      <c r="K43" s="34" t="s">
        <v>5</v>
      </c>
      <c r="L43" s="70">
        <f>C41</f>
      </c>
      <c r="M43" s="70">
        <f>C42</f>
      </c>
      <c r="N43" s="71"/>
    </row>
    <row r="44" spans="1:14" ht="13.5" customHeight="1">
      <c r="A44" s="123">
        <v>4</v>
      </c>
      <c r="B44" s="124"/>
      <c r="C44" s="33">
        <f>IF($B44="","",CONCATENATE(VLOOKUP($B44,'SL-D'!$A$5:$F$68,3)," (",VLOOKUP($B44,'SL-D'!$A$5:$F$68,5),")"))</f>
      </c>
      <c r="D44" s="34">
        <f>IF(G41="3:0","0:3",IF(G41="3:1","1:3",IF(G41="3:2","2:3",IF(G41="0:3","3:0",IF(G41="1:3","3:1",IF(G41="2:3","3:2",""))))))</f>
      </c>
      <c r="E44" s="35">
        <f>IF(G42="3:0","0:3",IF(G42="3:1","1:3",IF(G42="3:2","2:3",IF(G42="0:3","3:0",IF(G42="1:3","3:1",IF(G42="2:3","3:2",""))))))</f>
      </c>
      <c r="F44" s="35">
        <f>IF(N42=0,"",N42)</f>
      </c>
      <c r="G44" s="45"/>
      <c r="H44" s="36"/>
      <c r="I44" s="37"/>
      <c r="J44" s="3"/>
      <c r="K44" s="127" t="s">
        <v>6</v>
      </c>
      <c r="L44" s="66">
        <f>C42</f>
      </c>
      <c r="M44" s="66">
        <f>C44</f>
      </c>
      <c r="N44" s="67"/>
    </row>
    <row r="45" spans="11:14" ht="13.5" customHeight="1">
      <c r="K45" s="34" t="s">
        <v>7</v>
      </c>
      <c r="L45" s="70">
        <f>C43</f>
      </c>
      <c r="M45" s="70">
        <f>C41</f>
      </c>
      <c r="N45" s="71"/>
    </row>
    <row r="47" spans="1:14" ht="13.5" customHeight="1">
      <c r="A47" s="157" t="s">
        <v>42</v>
      </c>
      <c r="B47" s="158"/>
      <c r="C47" s="159"/>
      <c r="D47" s="113">
        <v>1</v>
      </c>
      <c r="E47" s="114">
        <v>2</v>
      </c>
      <c r="F47" s="114">
        <v>3</v>
      </c>
      <c r="G47" s="115">
        <v>4</v>
      </c>
      <c r="H47" s="116" t="s">
        <v>0</v>
      </c>
      <c r="I47" s="115" t="s">
        <v>1</v>
      </c>
      <c r="J47" s="3"/>
      <c r="K47" s="125" t="s">
        <v>2</v>
      </c>
      <c r="L47" s="68">
        <f>C48</f>
      </c>
      <c r="M47" s="68">
        <f>C51</f>
      </c>
      <c r="N47" s="69"/>
    </row>
    <row r="48" spans="1:14" ht="13.5" customHeight="1">
      <c r="A48" s="118">
        <v>1</v>
      </c>
      <c r="B48" s="119"/>
      <c r="C48" s="16">
        <f>IF($B48="","",CONCATENATE(VLOOKUP($B48,'SL-D'!$A$5:$F$68,3)," (",VLOOKUP($B48,'SL-D'!$A$5:$F$68,5),")"))</f>
      </c>
      <c r="D48" s="43"/>
      <c r="E48" s="17">
        <f>IF(N50=0,"",N50)</f>
      </c>
      <c r="F48" s="17">
        <f>IF(D50="3:0","0:3",IF(D50="3:1","1:3",IF(D50="3:2","2:3",IF(D50="0:3","3:0",IF(D50="1:3","3:1",IF(D50="2:3","3:2",""))))))</f>
      </c>
      <c r="G48" s="24">
        <f>IF(N47=0,"",N47)</f>
      </c>
      <c r="H48" s="18"/>
      <c r="I48" s="32"/>
      <c r="J48" s="3"/>
      <c r="K48" s="34" t="s">
        <v>3</v>
      </c>
      <c r="L48" s="70">
        <f>C49</f>
      </c>
      <c r="M48" s="70">
        <f>C50</f>
      </c>
      <c r="N48" s="71"/>
    </row>
    <row r="49" spans="1:14" ht="13.5" customHeight="1">
      <c r="A49" s="120">
        <v>2</v>
      </c>
      <c r="B49" s="121"/>
      <c r="C49" s="19">
        <f>IF($B49="","",CONCATENATE(VLOOKUP($B49,'SL-D'!$A$5:$F$68,3)," (",VLOOKUP($B49,'SL-D'!$A$5:$F$68,5),")"))</f>
      </c>
      <c r="D49" s="20">
        <f>IF(E48="3:0","0:3",IF(E48="3:1","1:3",IF(E48="3:2","2:3",IF(E48="0:3","3:0",IF(E48="1:3","3:1",IF(E48="2:3","3:2",""))))))</f>
      </c>
      <c r="E49" s="44"/>
      <c r="F49" s="21">
        <f>IF(N48=0,"",N48)</f>
      </c>
      <c r="G49" s="25">
        <f>IF(N51=0,"",N51)</f>
      </c>
      <c r="H49" s="22"/>
      <c r="I49" s="25"/>
      <c r="J49" s="3"/>
      <c r="K49" s="126" t="s">
        <v>4</v>
      </c>
      <c r="L49" s="68">
        <f>C51</f>
      </c>
      <c r="M49" s="68">
        <f>C50</f>
      </c>
      <c r="N49" s="69"/>
    </row>
    <row r="50" spans="1:14" ht="13.5" customHeight="1">
      <c r="A50" s="120">
        <v>3</v>
      </c>
      <c r="B50" s="121"/>
      <c r="C50" s="19">
        <f>IF($B50="","",CONCATENATE(VLOOKUP($B50,'SL-D'!$A$5:$F$68,3)," (",VLOOKUP($B50,'SL-D'!$A$5:$F$68,5),")"))</f>
      </c>
      <c r="D50" s="20">
        <f>IF(N52=0,"",N52)</f>
      </c>
      <c r="E50" s="21">
        <f>IF(F49="3:0","0:3",IF(F49="3:1","1:3",IF(F49="3:2","2:3",IF(F49="0:3","3:0",IF(F49="1:3","3:1",IF(F49="2:3","3:2",""))))))</f>
      </c>
      <c r="F50" s="44"/>
      <c r="G50" s="25">
        <f>IF(F51="3:0","0:3",IF(F51="3:1","1:3",IF(F51="3:2","2:3",IF(F51="0:3","3:0",IF(F51="1:3","3:1",IF(F51="2:3","3:2",""))))))</f>
      </c>
      <c r="H50" s="22"/>
      <c r="I50" s="25"/>
      <c r="J50" s="3"/>
      <c r="K50" s="34" t="s">
        <v>5</v>
      </c>
      <c r="L50" s="70">
        <f>C48</f>
      </c>
      <c r="M50" s="70">
        <f>C49</f>
      </c>
      <c r="N50" s="71"/>
    </row>
    <row r="51" spans="1:14" ht="13.5" customHeight="1">
      <c r="A51" s="123">
        <v>4</v>
      </c>
      <c r="B51" s="124"/>
      <c r="C51" s="33">
        <f>IF($B51="","",CONCATENATE(VLOOKUP($B51,'SL-D'!$A$5:$F$68,3)," (",VLOOKUP($B51,'SL-D'!$A$5:$F$68,5),")"))</f>
      </c>
      <c r="D51" s="34">
        <f>IF(G48="3:0","0:3",IF(G48="3:1","1:3",IF(G48="3:2","2:3",IF(G48="0:3","3:0",IF(G48="1:3","3:1",IF(G48="2:3","3:2",""))))))</f>
      </c>
      <c r="E51" s="35">
        <f>IF(G49="3:0","0:3",IF(G49="3:1","1:3",IF(G49="3:2","2:3",IF(G49="0:3","3:0",IF(G49="1:3","3:1",IF(G49="2:3","3:2",""))))))</f>
      </c>
      <c r="F51" s="35">
        <f>IF(N49=0,"",N49)</f>
      </c>
      <c r="G51" s="45"/>
      <c r="H51" s="36"/>
      <c r="I51" s="37"/>
      <c r="J51" s="3"/>
      <c r="K51" s="127" t="s">
        <v>6</v>
      </c>
      <c r="L51" s="66">
        <f>C49</f>
      </c>
      <c r="M51" s="66">
        <f>C51</f>
      </c>
      <c r="N51" s="67"/>
    </row>
    <row r="52" spans="11:14" ht="13.5" customHeight="1">
      <c r="K52" s="34" t="s">
        <v>7</v>
      </c>
      <c r="L52" s="70">
        <f>C50</f>
      </c>
      <c r="M52" s="70">
        <f>C48</f>
      </c>
      <c r="N52" s="71"/>
    </row>
    <row r="54" spans="1:14" ht="13.5" customHeight="1">
      <c r="A54" s="157" t="s">
        <v>43</v>
      </c>
      <c r="B54" s="158"/>
      <c r="C54" s="159"/>
      <c r="D54" s="113">
        <v>1</v>
      </c>
      <c r="E54" s="114">
        <v>2</v>
      </c>
      <c r="F54" s="114">
        <v>3</v>
      </c>
      <c r="G54" s="115">
        <v>4</v>
      </c>
      <c r="H54" s="116" t="s">
        <v>0</v>
      </c>
      <c r="I54" s="115" t="s">
        <v>1</v>
      </c>
      <c r="J54" s="3"/>
      <c r="K54" s="125" t="s">
        <v>2</v>
      </c>
      <c r="L54" s="68">
        <f>C55</f>
      </c>
      <c r="M54" s="68">
        <f>C58</f>
      </c>
      <c r="N54" s="69"/>
    </row>
    <row r="55" spans="1:14" ht="13.5" customHeight="1">
      <c r="A55" s="118">
        <v>1</v>
      </c>
      <c r="B55" s="119"/>
      <c r="C55" s="16">
        <f>IF($B55="","",CONCATENATE(VLOOKUP($B55,'SL-D'!$A$5:$F$68,3)," (",VLOOKUP($B55,'SL-D'!$A$5:$F$68,5),")"))</f>
      </c>
      <c r="D55" s="43"/>
      <c r="E55" s="17">
        <f>IF(N57=0,"",N57)</f>
      </c>
      <c r="F55" s="17">
        <f>IF(D57="3:0","0:3",IF(D57="3:1","1:3",IF(D57="3:2","2:3",IF(D57="0:3","3:0",IF(D57="1:3","3:1",IF(D57="2:3","3:2",""))))))</f>
      </c>
      <c r="G55" s="24">
        <f>IF(N54=0,"",N54)</f>
      </c>
      <c r="H55" s="18"/>
      <c r="I55" s="32"/>
      <c r="J55" s="3"/>
      <c r="K55" s="34" t="s">
        <v>3</v>
      </c>
      <c r="L55" s="70">
        <f>C56</f>
      </c>
      <c r="M55" s="70">
        <f>C57</f>
      </c>
      <c r="N55" s="71"/>
    </row>
    <row r="56" spans="1:14" ht="13.5" customHeight="1">
      <c r="A56" s="120">
        <v>2</v>
      </c>
      <c r="B56" s="121"/>
      <c r="C56" s="19">
        <f>IF($B56="","",CONCATENATE(VLOOKUP($B56,'SL-D'!$A$5:$F$68,3)," (",VLOOKUP($B56,'SL-D'!$A$5:$F$68,5),")"))</f>
      </c>
      <c r="D56" s="20">
        <f>IF(E55="3:0","0:3",IF(E55="3:1","1:3",IF(E55="3:2","2:3",IF(E55="0:3","3:0",IF(E55="1:3","3:1",IF(E55="2:3","3:2",""))))))</f>
      </c>
      <c r="E56" s="44"/>
      <c r="F56" s="21">
        <f>IF(N55=0,"",N55)</f>
      </c>
      <c r="G56" s="25">
        <f>IF(N58=0,"",N58)</f>
      </c>
      <c r="H56" s="22"/>
      <c r="I56" s="25"/>
      <c r="J56" s="3"/>
      <c r="K56" s="126" t="s">
        <v>4</v>
      </c>
      <c r="L56" s="68">
        <f>C58</f>
      </c>
      <c r="M56" s="68">
        <f>C57</f>
      </c>
      <c r="N56" s="69"/>
    </row>
    <row r="57" spans="1:14" ht="13.5" customHeight="1">
      <c r="A57" s="120">
        <v>3</v>
      </c>
      <c r="B57" s="121"/>
      <c r="C57" s="19">
        <f>IF($B57="","",CONCATENATE(VLOOKUP($B57,'SL-D'!$A$5:$F$68,3)," (",VLOOKUP($B57,'SL-D'!$A$5:$F$68,5),")"))</f>
      </c>
      <c r="D57" s="20">
        <f>IF(N59=0,"",N59)</f>
      </c>
      <c r="E57" s="21">
        <f>IF(F56="3:0","0:3",IF(F56="3:1","1:3",IF(F56="3:2","2:3",IF(F56="0:3","3:0",IF(F56="1:3","3:1",IF(F56="2:3","3:2",""))))))</f>
      </c>
      <c r="F57" s="44"/>
      <c r="G57" s="25">
        <f>IF(F58="3:0","0:3",IF(F58="3:1","1:3",IF(F58="3:2","2:3",IF(F58="0:3","3:0",IF(F58="1:3","3:1",IF(F58="2:3","3:2",""))))))</f>
      </c>
      <c r="H57" s="22"/>
      <c r="I57" s="25"/>
      <c r="J57" s="3"/>
      <c r="K57" s="34" t="s">
        <v>5</v>
      </c>
      <c r="L57" s="70">
        <f>C55</f>
      </c>
      <c r="M57" s="70">
        <f>C56</f>
      </c>
      <c r="N57" s="71"/>
    </row>
    <row r="58" spans="1:14" ht="13.5" customHeight="1">
      <c r="A58" s="123">
        <v>4</v>
      </c>
      <c r="B58" s="124"/>
      <c r="C58" s="33">
        <f>IF($B58="","",CONCATENATE(VLOOKUP($B58,'SL-D'!$A$5:$F$68,3)," (",VLOOKUP($B58,'SL-D'!$A$5:$F$68,5),")"))</f>
      </c>
      <c r="D58" s="34">
        <f>IF(G55="3:0","0:3",IF(G55="3:1","1:3",IF(G55="3:2","2:3",IF(G55="0:3","3:0",IF(G55="1:3","3:1",IF(G55="2:3","3:2",""))))))</f>
      </c>
      <c r="E58" s="35">
        <f>IF(G56="3:0","0:3",IF(G56="3:1","1:3",IF(G56="3:2","2:3",IF(G56="0:3","3:0",IF(G56="1:3","3:1",IF(G56="2:3","3:2",""))))))</f>
      </c>
      <c r="F58" s="35">
        <f>IF(N56=0,"",N56)</f>
      </c>
      <c r="G58" s="45"/>
      <c r="H58" s="36"/>
      <c r="I58" s="37"/>
      <c r="J58" s="3"/>
      <c r="K58" s="127" t="s">
        <v>6</v>
      </c>
      <c r="L58" s="66">
        <f>C56</f>
      </c>
      <c r="M58" s="66">
        <f>C58</f>
      </c>
      <c r="N58" s="67"/>
    </row>
    <row r="59" spans="11:14" ht="13.5" customHeight="1">
      <c r="K59" s="34" t="s">
        <v>7</v>
      </c>
      <c r="L59" s="70">
        <f>C57</f>
      </c>
      <c r="M59" s="70">
        <f>C55</f>
      </c>
      <c r="N59" s="71"/>
    </row>
    <row r="61" spans="1:14" ht="13.5" customHeight="1">
      <c r="A61" s="157" t="s">
        <v>44</v>
      </c>
      <c r="B61" s="158"/>
      <c r="C61" s="159"/>
      <c r="D61" s="113">
        <v>1</v>
      </c>
      <c r="E61" s="114">
        <v>2</v>
      </c>
      <c r="F61" s="114">
        <v>3</v>
      </c>
      <c r="G61" s="115">
        <v>4</v>
      </c>
      <c r="H61" s="116" t="s">
        <v>0</v>
      </c>
      <c r="I61" s="115" t="s">
        <v>1</v>
      </c>
      <c r="J61" s="3"/>
      <c r="K61" s="125" t="s">
        <v>2</v>
      </c>
      <c r="L61" s="68">
        <f>C62</f>
      </c>
      <c r="M61" s="68">
        <f>C65</f>
      </c>
      <c r="N61" s="69"/>
    </row>
    <row r="62" spans="1:14" ht="13.5" customHeight="1">
      <c r="A62" s="118">
        <v>1</v>
      </c>
      <c r="B62" s="119"/>
      <c r="C62" s="16">
        <f>IF($B62="","",CONCATENATE(VLOOKUP($B62,'SL-D'!$A$5:$F$68,3)," (",VLOOKUP($B62,'SL-D'!$A$5:$F$68,5),")"))</f>
      </c>
      <c r="D62" s="43"/>
      <c r="E62" s="17">
        <f>IF(N64=0,"",N64)</f>
      </c>
      <c r="F62" s="17">
        <f>IF(D64="3:0","0:3",IF(D64="3:1","1:3",IF(D64="3:2","2:3",IF(D64="0:3","3:0",IF(D64="1:3","3:1",IF(D64="2:3","3:2",""))))))</f>
      </c>
      <c r="G62" s="24">
        <f>IF(N61=0,"",N61)</f>
      </c>
      <c r="H62" s="18"/>
      <c r="I62" s="32"/>
      <c r="J62" s="3"/>
      <c r="K62" s="34" t="s">
        <v>3</v>
      </c>
      <c r="L62" s="70">
        <f>C63</f>
      </c>
      <c r="M62" s="70">
        <f>C64</f>
      </c>
      <c r="N62" s="71"/>
    </row>
    <row r="63" spans="1:14" ht="13.5" customHeight="1">
      <c r="A63" s="120">
        <v>2</v>
      </c>
      <c r="B63" s="121"/>
      <c r="C63" s="19">
        <f>IF($B63="","",CONCATENATE(VLOOKUP($B63,'SL-D'!$A$5:$F$68,3)," (",VLOOKUP($B63,'SL-D'!$A$5:$F$68,5),")"))</f>
      </c>
      <c r="D63" s="20">
        <f>IF(E62="3:0","0:3",IF(E62="3:1","1:3",IF(E62="3:2","2:3",IF(E62="0:3","3:0",IF(E62="1:3","3:1",IF(E62="2:3","3:2",""))))))</f>
      </c>
      <c r="E63" s="44"/>
      <c r="F63" s="21">
        <f>IF(N62=0,"",N62)</f>
      </c>
      <c r="G63" s="25">
        <f>IF(N65=0,"",N65)</f>
      </c>
      <c r="H63" s="22"/>
      <c r="I63" s="25"/>
      <c r="J63" s="3"/>
      <c r="K63" s="126" t="s">
        <v>4</v>
      </c>
      <c r="L63" s="68">
        <f>C65</f>
      </c>
      <c r="M63" s="68">
        <f>C64</f>
      </c>
      <c r="N63" s="69"/>
    </row>
    <row r="64" spans="1:14" ht="13.5" customHeight="1">
      <c r="A64" s="120">
        <v>3</v>
      </c>
      <c r="B64" s="121"/>
      <c r="C64" s="19">
        <f>IF($B64="","",CONCATENATE(VLOOKUP($B64,'SL-D'!$A$5:$F$68,3)," (",VLOOKUP($B64,'SL-D'!$A$5:$F$68,5),")"))</f>
      </c>
      <c r="D64" s="20">
        <f>IF(N66=0,"",N66)</f>
      </c>
      <c r="E64" s="21">
        <f>IF(F63="3:0","0:3",IF(F63="3:1","1:3",IF(F63="3:2","2:3",IF(F63="0:3","3:0",IF(F63="1:3","3:1",IF(F63="2:3","3:2",""))))))</f>
      </c>
      <c r="F64" s="44"/>
      <c r="G64" s="25">
        <f>IF(F65="3:0","0:3",IF(F65="3:1","1:3",IF(F65="3:2","2:3",IF(F65="0:3","3:0",IF(F65="1:3","3:1",IF(F65="2:3","3:2",""))))))</f>
      </c>
      <c r="H64" s="22"/>
      <c r="I64" s="25"/>
      <c r="J64" s="3"/>
      <c r="K64" s="34" t="s">
        <v>5</v>
      </c>
      <c r="L64" s="70">
        <f>C62</f>
      </c>
      <c r="M64" s="70">
        <f>C63</f>
      </c>
      <c r="N64" s="71"/>
    </row>
    <row r="65" spans="1:14" ht="13.5" customHeight="1">
      <c r="A65" s="123">
        <v>4</v>
      </c>
      <c r="B65" s="124"/>
      <c r="C65" s="33">
        <f>IF($B65="","",CONCATENATE(VLOOKUP($B65,'SL-D'!$A$5:$F$68,3)," (",VLOOKUP($B65,'SL-D'!$A$5:$F$68,5),")"))</f>
      </c>
      <c r="D65" s="34">
        <f>IF(G62="3:0","0:3",IF(G62="3:1","1:3",IF(G62="3:2","2:3",IF(G62="0:3","3:0",IF(G62="1:3","3:1",IF(G62="2:3","3:2",""))))))</f>
      </c>
      <c r="E65" s="35">
        <f>IF(G63="3:0","0:3",IF(G63="3:1","1:3",IF(G63="3:2","2:3",IF(G63="0:3","3:0",IF(G63="1:3","3:1",IF(G63="2:3","3:2",""))))))</f>
      </c>
      <c r="F65" s="35">
        <f>IF(N63=0,"",N63)</f>
      </c>
      <c r="G65" s="45"/>
      <c r="H65" s="36"/>
      <c r="I65" s="37"/>
      <c r="J65" s="3"/>
      <c r="K65" s="127" t="s">
        <v>6</v>
      </c>
      <c r="L65" s="66">
        <f>C63</f>
      </c>
      <c r="M65" s="66">
        <f>C65</f>
      </c>
      <c r="N65" s="67"/>
    </row>
    <row r="66" spans="11:14" ht="13.5" customHeight="1">
      <c r="K66" s="34" t="s">
        <v>7</v>
      </c>
      <c r="L66" s="70">
        <f>C64</f>
      </c>
      <c r="M66" s="70">
        <f>C62</f>
      </c>
      <c r="N66" s="71"/>
    </row>
    <row r="68" spans="1:14" ht="13.5" customHeight="1">
      <c r="A68" s="157" t="s">
        <v>45</v>
      </c>
      <c r="B68" s="158"/>
      <c r="C68" s="159"/>
      <c r="D68" s="113">
        <v>1</v>
      </c>
      <c r="E68" s="114">
        <v>2</v>
      </c>
      <c r="F68" s="114">
        <v>3</v>
      </c>
      <c r="G68" s="115">
        <v>4</v>
      </c>
      <c r="H68" s="116" t="s">
        <v>0</v>
      </c>
      <c r="I68" s="115" t="s">
        <v>1</v>
      </c>
      <c r="J68" s="3"/>
      <c r="K68" s="125" t="s">
        <v>2</v>
      </c>
      <c r="L68" s="68">
        <f>C69</f>
      </c>
      <c r="M68" s="68">
        <f>C72</f>
      </c>
      <c r="N68" s="69"/>
    </row>
    <row r="69" spans="1:14" ht="13.5" customHeight="1">
      <c r="A69" s="118">
        <v>1</v>
      </c>
      <c r="B69" s="119"/>
      <c r="C69" s="16">
        <f>IF($B69="","",CONCATENATE(VLOOKUP($B69,'SL-D'!$A$5:$F$68,3)," (",VLOOKUP($B69,'SL-D'!$A$5:$F$68,5),")"))</f>
      </c>
      <c r="D69" s="43"/>
      <c r="E69" s="17">
        <f>IF(N71=0,"",N71)</f>
      </c>
      <c r="F69" s="17">
        <f>IF(D71="3:0","0:3",IF(D71="3:1","1:3",IF(D71="3:2","2:3",IF(D71="0:3","3:0",IF(D71="1:3","3:1",IF(D71="2:3","3:2",""))))))</f>
      </c>
      <c r="G69" s="24">
        <f>IF(N68=0,"",N68)</f>
      </c>
      <c r="H69" s="18"/>
      <c r="I69" s="32"/>
      <c r="J69" s="3"/>
      <c r="K69" s="34" t="s">
        <v>3</v>
      </c>
      <c r="L69" s="70">
        <f>C70</f>
      </c>
      <c r="M69" s="70">
        <f>C71</f>
      </c>
      <c r="N69" s="71"/>
    </row>
    <row r="70" spans="1:14" ht="13.5" customHeight="1">
      <c r="A70" s="120">
        <v>2</v>
      </c>
      <c r="B70" s="121"/>
      <c r="C70" s="19">
        <f>IF($B70="","",CONCATENATE(VLOOKUP($B70,'SL-D'!$A$5:$F$68,3)," (",VLOOKUP($B70,'SL-D'!$A$5:$F$68,5),")"))</f>
      </c>
      <c r="D70" s="20">
        <f>IF(E69="3:0","0:3",IF(E69="3:1","1:3",IF(E69="3:2","2:3",IF(E69="0:3","3:0",IF(E69="1:3","3:1",IF(E69="2:3","3:2",""))))))</f>
      </c>
      <c r="E70" s="44"/>
      <c r="F70" s="21">
        <f>IF(N69=0,"",N69)</f>
      </c>
      <c r="G70" s="25">
        <f>IF(N72=0,"",N72)</f>
      </c>
      <c r="H70" s="22"/>
      <c r="I70" s="25"/>
      <c r="J70" s="3"/>
      <c r="K70" s="126" t="s">
        <v>4</v>
      </c>
      <c r="L70" s="68">
        <f>C72</f>
      </c>
      <c r="M70" s="68">
        <f>C71</f>
      </c>
      <c r="N70" s="69"/>
    </row>
    <row r="71" spans="1:14" ht="13.5" customHeight="1">
      <c r="A71" s="120">
        <v>3</v>
      </c>
      <c r="B71" s="121"/>
      <c r="C71" s="19">
        <f>IF($B71="","",CONCATENATE(VLOOKUP($B71,'SL-D'!$A$5:$F$68,3)," (",VLOOKUP($B71,'SL-D'!$A$5:$F$68,5),")"))</f>
      </c>
      <c r="D71" s="20">
        <f>IF(N73=0,"",N73)</f>
      </c>
      <c r="E71" s="21">
        <f>IF(F70="3:0","0:3",IF(F70="3:1","1:3",IF(F70="3:2","2:3",IF(F70="0:3","3:0",IF(F70="1:3","3:1",IF(F70="2:3","3:2",""))))))</f>
      </c>
      <c r="F71" s="44"/>
      <c r="G71" s="25">
        <f>IF(F72="3:0","0:3",IF(F72="3:1","1:3",IF(F72="3:2","2:3",IF(F72="0:3","3:0",IF(F72="1:3","3:1",IF(F72="2:3","3:2",""))))))</f>
      </c>
      <c r="H71" s="22"/>
      <c r="I71" s="25"/>
      <c r="J71" s="3"/>
      <c r="K71" s="34" t="s">
        <v>5</v>
      </c>
      <c r="L71" s="70">
        <f>C69</f>
      </c>
      <c r="M71" s="70">
        <f>C70</f>
      </c>
      <c r="N71" s="71"/>
    </row>
    <row r="72" spans="1:14" ht="13.5" customHeight="1">
      <c r="A72" s="123">
        <v>4</v>
      </c>
      <c r="B72" s="124"/>
      <c r="C72" s="33">
        <f>IF($B72="","",CONCATENATE(VLOOKUP($B72,'SL-D'!$A$5:$F$68,3)," (",VLOOKUP($B72,'SL-D'!$A$5:$F$68,5),")"))</f>
      </c>
      <c r="D72" s="34">
        <f>IF(G69="3:0","0:3",IF(G69="3:1","1:3",IF(G69="3:2","2:3",IF(G69="0:3","3:0",IF(G69="1:3","3:1",IF(G69="2:3","3:2",""))))))</f>
      </c>
      <c r="E72" s="35">
        <f>IF(G70="3:0","0:3",IF(G70="3:1","1:3",IF(G70="3:2","2:3",IF(G70="0:3","3:0",IF(G70="1:3","3:1",IF(G70="2:3","3:2",""))))))</f>
      </c>
      <c r="F72" s="35">
        <f>IF(N70=0,"",N70)</f>
      </c>
      <c r="G72" s="45"/>
      <c r="H72" s="36"/>
      <c r="I72" s="37"/>
      <c r="J72" s="3"/>
      <c r="K72" s="127" t="s">
        <v>6</v>
      </c>
      <c r="L72" s="66">
        <f>C70</f>
      </c>
      <c r="M72" s="66">
        <f>C72</f>
      </c>
      <c r="N72" s="67"/>
    </row>
    <row r="73" spans="11:14" ht="13.5" customHeight="1">
      <c r="K73" s="34" t="s">
        <v>7</v>
      </c>
      <c r="L73" s="70">
        <f>C71</f>
      </c>
      <c r="M73" s="70">
        <f>C69</f>
      </c>
      <c r="N73" s="71"/>
    </row>
    <row r="75" spans="1:14" ht="13.5" customHeight="1">
      <c r="A75" s="157" t="s">
        <v>46</v>
      </c>
      <c r="B75" s="158"/>
      <c r="C75" s="159"/>
      <c r="D75" s="113">
        <v>1</v>
      </c>
      <c r="E75" s="114">
        <v>2</v>
      </c>
      <c r="F75" s="114">
        <v>3</v>
      </c>
      <c r="G75" s="115">
        <v>4</v>
      </c>
      <c r="H75" s="116" t="s">
        <v>0</v>
      </c>
      <c r="I75" s="115" t="s">
        <v>1</v>
      </c>
      <c r="J75" s="3"/>
      <c r="K75" s="125" t="s">
        <v>2</v>
      </c>
      <c r="L75" s="68">
        <f>C76</f>
      </c>
      <c r="M75" s="68">
        <f>C79</f>
      </c>
      <c r="N75" s="69"/>
    </row>
    <row r="76" spans="1:14" ht="13.5" customHeight="1">
      <c r="A76" s="118">
        <v>1</v>
      </c>
      <c r="B76" s="119"/>
      <c r="C76" s="16">
        <f>IF($B76="","",CONCATENATE(VLOOKUP($B76,'SL-D'!$A$5:$F$68,3)," (",VLOOKUP($B76,'SL-D'!$A$5:$F$68,5),")"))</f>
      </c>
      <c r="D76" s="43"/>
      <c r="E76" s="17">
        <f>IF(N78=0,"",N78)</f>
      </c>
      <c r="F76" s="17">
        <f>IF(D78="3:0","0:3",IF(D78="3:1","1:3",IF(D78="3:2","2:3",IF(D78="0:3","3:0",IF(D78="1:3","3:1",IF(D78="2:3","3:2",""))))))</f>
      </c>
      <c r="G76" s="24">
        <f>IF(N75=0,"",N75)</f>
      </c>
      <c r="H76" s="18"/>
      <c r="I76" s="32"/>
      <c r="J76" s="3"/>
      <c r="K76" s="34" t="s">
        <v>3</v>
      </c>
      <c r="L76" s="70">
        <f>C77</f>
      </c>
      <c r="M76" s="70">
        <f>C78</f>
      </c>
      <c r="N76" s="67"/>
    </row>
    <row r="77" spans="1:14" ht="13.5" customHeight="1">
      <c r="A77" s="120">
        <v>2</v>
      </c>
      <c r="B77" s="121"/>
      <c r="C77" s="19">
        <f>IF($B77="","",CONCATENATE(VLOOKUP($B77,'SL-D'!$A$5:$F$68,3)," (",VLOOKUP($B77,'SL-D'!$A$5:$F$68,5),")"))</f>
      </c>
      <c r="D77" s="20">
        <f>IF(E76="3:0","0:3",IF(E76="3:1","1:3",IF(E76="3:2","2:3",IF(E76="0:3","3:0",IF(E76="1:3","3:1",IF(E76="2:3","3:2",""))))))</f>
      </c>
      <c r="E77" s="44"/>
      <c r="F77" s="21">
        <f>IF(N76=0,"",N76)</f>
      </c>
      <c r="G77" s="25">
        <f>IF(N79=0,"",N79)</f>
      </c>
      <c r="H77" s="22"/>
      <c r="I77" s="25"/>
      <c r="J77" s="3"/>
      <c r="K77" s="126" t="s">
        <v>4</v>
      </c>
      <c r="L77" s="68">
        <f>C79</f>
      </c>
      <c r="M77" s="68">
        <f>C78</f>
      </c>
      <c r="N77" s="69"/>
    </row>
    <row r="78" spans="1:14" ht="13.5" customHeight="1">
      <c r="A78" s="120">
        <v>3</v>
      </c>
      <c r="B78" s="121"/>
      <c r="C78" s="19">
        <f>IF($B78="","",CONCATENATE(VLOOKUP($B78,'SL-D'!$A$5:$F$68,3)," (",VLOOKUP($B78,'SL-D'!$A$5:$F$68,5),")"))</f>
      </c>
      <c r="D78" s="20">
        <f>IF(N80=0,"",N80)</f>
      </c>
      <c r="E78" s="21">
        <f>IF(F77="3:0","0:3",IF(F77="3:1","1:3",IF(F77="3:2","2:3",IF(F77="0:3","3:0",IF(F77="1:3","3:1",IF(F77="2:3","3:2",""))))))</f>
      </c>
      <c r="F78" s="44"/>
      <c r="G78" s="25">
        <f>IF(F79="3:0","0:3",IF(F79="3:1","1:3",IF(F79="3:2","2:3",IF(F79="0:3","3:0",IF(F79="1:3","3:1",IF(F79="2:3","3:2",""))))))</f>
      </c>
      <c r="H78" s="22"/>
      <c r="I78" s="25"/>
      <c r="J78" s="3"/>
      <c r="K78" s="34" t="s">
        <v>5</v>
      </c>
      <c r="L78" s="70">
        <f>C76</f>
      </c>
      <c r="M78" s="70">
        <f>C77</f>
      </c>
      <c r="N78" s="71"/>
    </row>
    <row r="79" spans="1:14" ht="13.5" customHeight="1">
      <c r="A79" s="123">
        <v>4</v>
      </c>
      <c r="B79" s="124"/>
      <c r="C79" s="33">
        <f>IF($B79="","",CONCATENATE(VLOOKUP($B79,'SL-D'!$A$5:$F$68,3)," (",VLOOKUP($B79,'SL-D'!$A$5:$F$68,5),")"))</f>
      </c>
      <c r="D79" s="34">
        <f>IF(G76="3:0","0:3",IF(G76="3:1","1:3",IF(G76="3:2","2:3",IF(G76="0:3","3:0",IF(G76="1:3","3:1",IF(G76="2:3","3:2",""))))))</f>
      </c>
      <c r="E79" s="35">
        <f>IF(G77="3:0","0:3",IF(G77="3:1","1:3",IF(G77="3:2","2:3",IF(G77="0:3","3:0",IF(G77="1:3","3:1",IF(G77="2:3","3:2",""))))))</f>
      </c>
      <c r="F79" s="35">
        <f>IF(N77=0,"",N77)</f>
      </c>
      <c r="G79" s="45"/>
      <c r="H79" s="36"/>
      <c r="I79" s="37"/>
      <c r="J79" s="3"/>
      <c r="K79" s="127" t="s">
        <v>6</v>
      </c>
      <c r="L79" s="66">
        <f>C77</f>
      </c>
      <c r="M79" s="66">
        <f>C79</f>
      </c>
      <c r="N79" s="67"/>
    </row>
    <row r="80" spans="11:14" ht="13.5" customHeight="1">
      <c r="K80" s="34" t="s">
        <v>7</v>
      </c>
      <c r="L80" s="70">
        <f>C78</f>
      </c>
      <c r="M80" s="70">
        <f>C76</f>
      </c>
      <c r="N80" s="71"/>
    </row>
    <row r="82" spans="1:14" ht="13.5" customHeight="1">
      <c r="A82" s="157" t="s">
        <v>47</v>
      </c>
      <c r="B82" s="158"/>
      <c r="C82" s="159"/>
      <c r="D82" s="113">
        <v>1</v>
      </c>
      <c r="E82" s="114">
        <v>2</v>
      </c>
      <c r="F82" s="114">
        <v>3</v>
      </c>
      <c r="G82" s="115">
        <v>4</v>
      </c>
      <c r="H82" s="116" t="s">
        <v>0</v>
      </c>
      <c r="I82" s="115" t="s">
        <v>1</v>
      </c>
      <c r="J82" s="3"/>
      <c r="K82" s="125" t="s">
        <v>2</v>
      </c>
      <c r="L82" s="68">
        <f>C83</f>
      </c>
      <c r="M82" s="68">
        <f>C86</f>
      </c>
      <c r="N82" s="69"/>
    </row>
    <row r="83" spans="1:14" ht="13.5" customHeight="1">
      <c r="A83" s="118">
        <v>1</v>
      </c>
      <c r="B83" s="119"/>
      <c r="C83" s="16">
        <f>IF($B83="","",CONCATENATE(VLOOKUP($B83,'SL-D'!$A$5:$F$68,3)," (",VLOOKUP($B83,'SL-D'!$A$5:$F$68,5),")"))</f>
      </c>
      <c r="D83" s="43"/>
      <c r="E83" s="17">
        <f>IF(N85=0,"",N85)</f>
      </c>
      <c r="F83" s="17">
        <f>IF(D85="3:0","0:3",IF(D85="3:1","1:3",IF(D85="3:2","2:3",IF(D85="0:3","3:0",IF(D85="1:3","3:1",IF(D85="2:3","3:2",""))))))</f>
      </c>
      <c r="G83" s="24">
        <f>IF(N82=0,"",N82)</f>
      </c>
      <c r="H83" s="18"/>
      <c r="I83" s="32"/>
      <c r="J83" s="3"/>
      <c r="K83" s="34" t="s">
        <v>3</v>
      </c>
      <c r="L83" s="70">
        <f>C84</f>
      </c>
      <c r="M83" s="70">
        <f>C85</f>
      </c>
      <c r="N83" s="71"/>
    </row>
    <row r="84" spans="1:14" ht="13.5" customHeight="1">
      <c r="A84" s="120">
        <v>2</v>
      </c>
      <c r="B84" s="121"/>
      <c r="C84" s="19">
        <f>IF($B84="","",CONCATENATE(VLOOKUP($B84,'SL-D'!$A$5:$F$68,3)," (",VLOOKUP($B84,'SL-D'!$A$5:$F$68,5),")"))</f>
      </c>
      <c r="D84" s="20">
        <f>IF(E83="3:0","0:3",IF(E83="3:1","1:3",IF(E83="3:2","2:3",IF(E83="0:3","3:0",IF(E83="1:3","3:1",IF(E83="2:3","3:2",""))))))</f>
      </c>
      <c r="E84" s="44"/>
      <c r="F84" s="21">
        <f>IF(N83=0,"",N83)</f>
      </c>
      <c r="G84" s="25">
        <f>IF(N86=0,"",N86)</f>
      </c>
      <c r="H84" s="22"/>
      <c r="I84" s="25"/>
      <c r="J84" s="3"/>
      <c r="K84" s="126" t="s">
        <v>4</v>
      </c>
      <c r="L84" s="68">
        <f>C86</f>
      </c>
      <c r="M84" s="68">
        <f>C85</f>
      </c>
      <c r="N84" s="69"/>
    </row>
    <row r="85" spans="1:14" ht="13.5" customHeight="1">
      <c r="A85" s="120">
        <v>3</v>
      </c>
      <c r="B85" s="121"/>
      <c r="C85" s="19">
        <f>IF($B85="","",CONCATENATE(VLOOKUP($B85,'SL-D'!$A$5:$F$68,3)," (",VLOOKUP($B85,'SL-D'!$A$5:$F$68,5),")"))</f>
      </c>
      <c r="D85" s="20">
        <f>IF(N87=0,"",N87)</f>
      </c>
      <c r="E85" s="21">
        <f>IF(F84="3:0","0:3",IF(F84="3:1","1:3",IF(F84="3:2","2:3",IF(F84="0:3","3:0",IF(F84="1:3","3:1",IF(F84="2:3","3:2",""))))))</f>
      </c>
      <c r="F85" s="44"/>
      <c r="G85" s="25">
        <f>IF(F86="3:0","0:3",IF(F86="3:1","1:3",IF(F86="3:2","2:3",IF(F86="0:3","3:0",IF(F86="1:3","3:1",IF(F86="2:3","3:2",""))))))</f>
      </c>
      <c r="H85" s="22"/>
      <c r="I85" s="25"/>
      <c r="J85" s="3"/>
      <c r="K85" s="34" t="s">
        <v>5</v>
      </c>
      <c r="L85" s="70">
        <f>C83</f>
      </c>
      <c r="M85" s="70">
        <f>C84</f>
      </c>
      <c r="N85" s="71"/>
    </row>
    <row r="86" spans="1:14" ht="13.5" customHeight="1">
      <c r="A86" s="123">
        <v>4</v>
      </c>
      <c r="B86" s="124"/>
      <c r="C86" s="33">
        <f>IF($B86="","",CONCATENATE(VLOOKUP($B86,'SL-D'!$A$5:$F$68,3)," (",VLOOKUP($B86,'SL-D'!$A$5:$F$68,5),")"))</f>
      </c>
      <c r="D86" s="34">
        <f>IF(G83="3:0","0:3",IF(G83="3:1","1:3",IF(G83="3:2","2:3",IF(G83="0:3","3:0",IF(G83="1:3","3:1",IF(G83="2:3","3:2",""))))))</f>
      </c>
      <c r="E86" s="35">
        <f>IF(G84="3:0","0:3",IF(G84="3:1","1:3",IF(G84="3:2","2:3",IF(G84="0:3","3:0",IF(G84="1:3","3:1",IF(G84="2:3","3:2",""))))))</f>
      </c>
      <c r="F86" s="35">
        <f>IF(N84=0,"",N84)</f>
      </c>
      <c r="G86" s="45"/>
      <c r="H86" s="36"/>
      <c r="I86" s="37"/>
      <c r="J86" s="3"/>
      <c r="K86" s="127" t="s">
        <v>6</v>
      </c>
      <c r="L86" s="66">
        <f>C84</f>
      </c>
      <c r="M86" s="66">
        <f>C86</f>
      </c>
      <c r="N86" s="67"/>
    </row>
    <row r="87" spans="11:14" ht="13.5" customHeight="1">
      <c r="K87" s="34" t="s">
        <v>7</v>
      </c>
      <c r="L87" s="70">
        <f>C85</f>
      </c>
      <c r="M87" s="70">
        <f>C83</f>
      </c>
      <c r="N87" s="71"/>
    </row>
    <row r="89" spans="1:14" ht="13.5" customHeight="1">
      <c r="A89" s="157" t="s">
        <v>48</v>
      </c>
      <c r="B89" s="158"/>
      <c r="C89" s="159"/>
      <c r="D89" s="113">
        <v>1</v>
      </c>
      <c r="E89" s="114">
        <v>2</v>
      </c>
      <c r="F89" s="114">
        <v>3</v>
      </c>
      <c r="G89" s="115">
        <v>4</v>
      </c>
      <c r="H89" s="116" t="s">
        <v>0</v>
      </c>
      <c r="I89" s="115" t="s">
        <v>1</v>
      </c>
      <c r="J89" s="3"/>
      <c r="K89" s="125" t="s">
        <v>2</v>
      </c>
      <c r="L89" s="68">
        <f>C90</f>
      </c>
      <c r="M89" s="68">
        <f>C93</f>
      </c>
      <c r="N89" s="69"/>
    </row>
    <row r="90" spans="1:14" ht="13.5" customHeight="1">
      <c r="A90" s="118">
        <v>1</v>
      </c>
      <c r="B90" s="119"/>
      <c r="C90" s="16">
        <f>IF($B90="","",CONCATENATE(VLOOKUP($B90,'SL-D'!$A$5:$F$68,3)," (",VLOOKUP($B90,'SL-D'!$A$5:$F$68,5),")"))</f>
      </c>
      <c r="D90" s="43"/>
      <c r="E90" s="17">
        <f>IF(N92=0,"",N92)</f>
      </c>
      <c r="F90" s="17">
        <f>IF(D92="3:0","0:3",IF(D92="3:1","1:3",IF(D92="3:2","2:3",IF(D92="0:3","3:0",IF(D92="1:3","3:1",IF(D92="2:3","3:2",""))))))</f>
      </c>
      <c r="G90" s="24">
        <f>IF(N89=0,"",N89)</f>
      </c>
      <c r="H90" s="18"/>
      <c r="I90" s="32"/>
      <c r="J90" s="3"/>
      <c r="K90" s="34" t="s">
        <v>3</v>
      </c>
      <c r="L90" s="70">
        <f>C91</f>
      </c>
      <c r="M90" s="70">
        <f>C92</f>
      </c>
      <c r="N90" s="71"/>
    </row>
    <row r="91" spans="1:14" ht="13.5" customHeight="1">
      <c r="A91" s="120">
        <v>2</v>
      </c>
      <c r="B91" s="121"/>
      <c r="C91" s="19">
        <f>IF($B91="","",CONCATENATE(VLOOKUP($B91,'SL-D'!$A$5:$F$68,3)," (",VLOOKUP($B91,'SL-D'!$A$5:$F$68,5),")"))</f>
      </c>
      <c r="D91" s="20">
        <f>IF(E90="3:0","0:3",IF(E90="3:1","1:3",IF(E90="3:2","2:3",IF(E90="0:3","3:0",IF(E90="1:3","3:1",IF(E90="2:3","3:2",""))))))</f>
      </c>
      <c r="E91" s="44"/>
      <c r="F91" s="21">
        <f>IF(N90=0,"",N90)</f>
      </c>
      <c r="G91" s="25">
        <f>IF(N93=0,"",N93)</f>
      </c>
      <c r="H91" s="22"/>
      <c r="I91" s="25"/>
      <c r="J91" s="3"/>
      <c r="K91" s="126" t="s">
        <v>4</v>
      </c>
      <c r="L91" s="68">
        <f>C93</f>
      </c>
      <c r="M91" s="68">
        <f>C92</f>
      </c>
      <c r="N91" s="69"/>
    </row>
    <row r="92" spans="1:14" ht="13.5" customHeight="1">
      <c r="A92" s="120">
        <v>3</v>
      </c>
      <c r="B92" s="121"/>
      <c r="C92" s="19">
        <f>IF($B92="","",CONCATENATE(VLOOKUP($B92,'SL-D'!$A$5:$F$68,3)," (",VLOOKUP($B92,'SL-D'!$A$5:$F$68,5),")"))</f>
      </c>
      <c r="D92" s="20">
        <f>IF(N94=0,"",N94)</f>
      </c>
      <c r="E92" s="21">
        <f>IF(F91="3:0","0:3",IF(F91="3:1","1:3",IF(F91="3:2","2:3",IF(F91="0:3","3:0",IF(F91="1:3","3:1",IF(F91="2:3","3:2",""))))))</f>
      </c>
      <c r="F92" s="44"/>
      <c r="G92" s="25">
        <f>IF(F93="3:0","0:3",IF(F93="3:1","1:3",IF(F93="3:2","2:3",IF(F93="0:3","3:0",IF(F93="1:3","3:1",IF(F93="2:3","3:2",""))))))</f>
      </c>
      <c r="H92" s="22"/>
      <c r="I92" s="25"/>
      <c r="J92" s="3"/>
      <c r="K92" s="34" t="s">
        <v>5</v>
      </c>
      <c r="L92" s="70">
        <f>C90</f>
      </c>
      <c r="M92" s="70">
        <f>C91</f>
      </c>
      <c r="N92" s="71"/>
    </row>
    <row r="93" spans="1:14" ht="13.5" customHeight="1">
      <c r="A93" s="123">
        <v>4</v>
      </c>
      <c r="B93" s="124"/>
      <c r="C93" s="33">
        <f>IF($B93="","",CONCATENATE(VLOOKUP($B93,'SL-D'!$A$5:$F$68,3)," (",VLOOKUP($B93,'SL-D'!$A$5:$F$68,5),")"))</f>
      </c>
      <c r="D93" s="34">
        <f>IF(G90="3:0","0:3",IF(G90="3:1","1:3",IF(G90="3:2","2:3",IF(G90="0:3","3:0",IF(G90="1:3","3:1",IF(G90="2:3","3:2",""))))))</f>
      </c>
      <c r="E93" s="35">
        <f>IF(G91="3:0","0:3",IF(G91="3:1","1:3",IF(G91="3:2","2:3",IF(G91="0:3","3:0",IF(G91="1:3","3:1",IF(G91="2:3","3:2",""))))))</f>
      </c>
      <c r="F93" s="35">
        <f>IF(N91=0,"",N91)</f>
      </c>
      <c r="G93" s="45"/>
      <c r="H93" s="36"/>
      <c r="I93" s="37"/>
      <c r="J93" s="3"/>
      <c r="K93" s="127" t="s">
        <v>6</v>
      </c>
      <c r="L93" s="66">
        <f>C91</f>
      </c>
      <c r="M93" s="66">
        <f>C93</f>
      </c>
      <c r="N93" s="67"/>
    </row>
    <row r="94" spans="11:14" ht="13.5" customHeight="1">
      <c r="K94" s="34" t="s">
        <v>7</v>
      </c>
      <c r="L94" s="70">
        <f>C92</f>
      </c>
      <c r="M94" s="70">
        <f>C90</f>
      </c>
      <c r="N94" s="71"/>
    </row>
    <row r="96" spans="1:14" ht="13.5" customHeight="1">
      <c r="A96" s="157" t="s">
        <v>49</v>
      </c>
      <c r="B96" s="158"/>
      <c r="C96" s="159"/>
      <c r="D96" s="113">
        <v>1</v>
      </c>
      <c r="E96" s="114">
        <v>2</v>
      </c>
      <c r="F96" s="114">
        <v>3</v>
      </c>
      <c r="G96" s="115">
        <v>4</v>
      </c>
      <c r="H96" s="116" t="s">
        <v>0</v>
      </c>
      <c r="I96" s="115" t="s">
        <v>1</v>
      </c>
      <c r="J96" s="3"/>
      <c r="K96" s="125" t="s">
        <v>2</v>
      </c>
      <c r="L96" s="68">
        <f>C97</f>
      </c>
      <c r="M96" s="68">
        <f>C100</f>
      </c>
      <c r="N96" s="69"/>
    </row>
    <row r="97" spans="1:14" ht="13.5" customHeight="1">
      <c r="A97" s="118">
        <v>1</v>
      </c>
      <c r="B97" s="119"/>
      <c r="C97" s="16">
        <f>IF($B97="","",CONCATENATE(VLOOKUP($B97,'SL-D'!$A$5:$F$68,3)," (",VLOOKUP($B97,'SL-D'!$A$5:$F$68,5),")"))</f>
      </c>
      <c r="D97" s="43"/>
      <c r="E97" s="17">
        <f>IF(N99=0,"",N99)</f>
      </c>
      <c r="F97" s="17">
        <f>IF(D99="3:0","0:3",IF(D99="3:1","1:3",IF(D99="3:2","2:3",IF(D99="0:3","3:0",IF(D99="1:3","3:1",IF(D99="2:3","3:2",""))))))</f>
      </c>
      <c r="G97" s="24">
        <f>IF(N96=0,"",N96)</f>
      </c>
      <c r="H97" s="18"/>
      <c r="I97" s="32"/>
      <c r="J97" s="3"/>
      <c r="K97" s="34" t="s">
        <v>3</v>
      </c>
      <c r="L97" s="70">
        <f>C98</f>
      </c>
      <c r="M97" s="70">
        <f>C99</f>
      </c>
      <c r="N97" s="71"/>
    </row>
    <row r="98" spans="1:14" ht="13.5" customHeight="1">
      <c r="A98" s="120">
        <v>2</v>
      </c>
      <c r="B98" s="121"/>
      <c r="C98" s="19">
        <f>IF($B98="","",CONCATENATE(VLOOKUP($B98,'SL-D'!$A$5:$F$68,3)," (",VLOOKUP($B98,'SL-D'!$A$5:$F$68,5),")"))</f>
      </c>
      <c r="D98" s="20">
        <f>IF(E97="3:0","0:3",IF(E97="3:1","1:3",IF(E97="3:2","2:3",IF(E97="0:3","3:0",IF(E97="1:3","3:1",IF(E97="2:3","3:2",""))))))</f>
      </c>
      <c r="E98" s="44"/>
      <c r="F98" s="21">
        <f>IF(N97=0,"",N97)</f>
      </c>
      <c r="G98" s="25">
        <f>IF(N100=0,"",N100)</f>
      </c>
      <c r="H98" s="22"/>
      <c r="I98" s="25"/>
      <c r="J98" s="3"/>
      <c r="K98" s="126" t="s">
        <v>4</v>
      </c>
      <c r="L98" s="68">
        <f>C100</f>
      </c>
      <c r="M98" s="68">
        <f>C99</f>
      </c>
      <c r="N98" s="69"/>
    </row>
    <row r="99" spans="1:14" ht="13.5" customHeight="1">
      <c r="A99" s="120">
        <v>3</v>
      </c>
      <c r="B99" s="121"/>
      <c r="C99" s="19">
        <f>IF($B99="","",CONCATENATE(VLOOKUP($B99,'SL-D'!$A$5:$F$68,3)," (",VLOOKUP($B99,'SL-D'!$A$5:$F$68,5),")"))</f>
      </c>
      <c r="D99" s="20">
        <f>IF(N101=0,"",N101)</f>
      </c>
      <c r="E99" s="21">
        <f>IF(F98="3:0","0:3",IF(F98="3:1","1:3",IF(F98="3:2","2:3",IF(F98="0:3","3:0",IF(F98="1:3","3:1",IF(F98="2:3","3:2",""))))))</f>
      </c>
      <c r="F99" s="44"/>
      <c r="G99" s="25">
        <f>IF(F100="3:0","0:3",IF(F100="3:1","1:3",IF(F100="3:2","2:3",IF(F100="0:3","3:0",IF(F100="1:3","3:1",IF(F100="2:3","3:2",""))))))</f>
      </c>
      <c r="H99" s="22"/>
      <c r="I99" s="25"/>
      <c r="J99" s="3"/>
      <c r="K99" s="34" t="s">
        <v>5</v>
      </c>
      <c r="L99" s="70">
        <f>C97</f>
      </c>
      <c r="M99" s="70">
        <f>C98</f>
      </c>
      <c r="N99" s="71"/>
    </row>
    <row r="100" spans="1:14" ht="13.5" customHeight="1">
      <c r="A100" s="123">
        <v>4</v>
      </c>
      <c r="B100" s="124"/>
      <c r="C100" s="33">
        <f>IF($B100="","",CONCATENATE(VLOOKUP($B100,'SL-D'!$A$5:$F$68,3)," (",VLOOKUP($B100,'SL-D'!$A$5:$F$68,5),")"))</f>
      </c>
      <c r="D100" s="34">
        <f>IF(G97="3:0","0:3",IF(G97="3:1","1:3",IF(G97="3:2","2:3",IF(G97="0:3","3:0",IF(G97="1:3","3:1",IF(G97="2:3","3:2",""))))))</f>
      </c>
      <c r="E100" s="35">
        <f>IF(G98="3:0","0:3",IF(G98="3:1","1:3",IF(G98="3:2","2:3",IF(G98="0:3","3:0",IF(G98="1:3","3:1",IF(G98="2:3","3:2",""))))))</f>
      </c>
      <c r="F100" s="35">
        <f>IF(N98=0,"",N98)</f>
      </c>
      <c r="G100" s="45"/>
      <c r="H100" s="36"/>
      <c r="I100" s="37"/>
      <c r="J100" s="3"/>
      <c r="K100" s="127" t="s">
        <v>6</v>
      </c>
      <c r="L100" s="66">
        <f>C98</f>
      </c>
      <c r="M100" s="66">
        <f>C100</f>
      </c>
      <c r="N100" s="67"/>
    </row>
    <row r="101" spans="11:14" ht="13.5" customHeight="1">
      <c r="K101" s="34" t="s">
        <v>7</v>
      </c>
      <c r="L101" s="70">
        <f>C99</f>
      </c>
      <c r="M101" s="70">
        <f>C97</f>
      </c>
      <c r="N101" s="71"/>
    </row>
  </sheetData>
  <sheetProtection/>
  <mergeCells count="15">
    <mergeCell ref="A96:C96"/>
    <mergeCell ref="A61:C61"/>
    <mergeCell ref="A68:C68"/>
    <mergeCell ref="A40:C40"/>
    <mergeCell ref="A47:C47"/>
    <mergeCell ref="A54:C54"/>
    <mergeCell ref="A75:C75"/>
    <mergeCell ref="G1:I1"/>
    <mergeCell ref="A5:C5"/>
    <mergeCell ref="A12:C12"/>
    <mergeCell ref="A19:C19"/>
    <mergeCell ref="A26:C26"/>
    <mergeCell ref="A33:C33"/>
    <mergeCell ref="A82:C82"/>
    <mergeCell ref="A89:C89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91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2" width="3.75390625" style="11" customWidth="1"/>
    <col min="3" max="3" width="37.75390625" style="23" customWidth="1"/>
    <col min="4" max="10" width="4.75390625" style="4" customWidth="1"/>
    <col min="11" max="11" width="1.75390625" style="4" customWidth="1"/>
    <col min="12" max="12" width="6.75390625" style="4" customWidth="1"/>
    <col min="13" max="14" width="37.75390625" style="15" customWidth="1"/>
    <col min="15" max="15" width="4.75390625" style="42" customWidth="1"/>
    <col min="16" max="16384" width="9.125" style="15" customWidth="1"/>
  </cols>
  <sheetData>
    <row r="1" spans="1:15" s="13" customFormat="1" ht="13.5" customHeight="1">
      <c r="A1" s="13" t="str">
        <f>'SL-D'!$A$1</f>
        <v>Regionální  svaz stolního tenisu</v>
      </c>
      <c r="B1" s="98"/>
      <c r="C1" s="98"/>
      <c r="D1" s="98"/>
      <c r="E1" s="98"/>
      <c r="H1" s="156">
        <f>'SL-D'!$F$1</f>
        <v>41237</v>
      </c>
      <c r="I1" s="156"/>
      <c r="J1" s="156"/>
      <c r="K1" s="38"/>
      <c r="O1" s="100"/>
    </row>
    <row r="2" spans="1:15" s="13" customFormat="1" ht="13.5" customHeight="1">
      <c r="A2" s="98" t="str">
        <f>'SL-D'!$A$2</f>
        <v>Regionální přebor 2012</v>
      </c>
      <c r="B2" s="98"/>
      <c r="C2" s="98"/>
      <c r="D2" s="98"/>
      <c r="E2" s="98"/>
      <c r="I2" s="14"/>
      <c r="J2" s="38" t="str">
        <f>'SL-D'!$F$2</f>
        <v>Regionální soutěže</v>
      </c>
      <c r="K2" s="38"/>
      <c r="O2" s="100"/>
    </row>
    <row r="3" spans="1:15" s="13" customFormat="1" ht="13.5" customHeight="1">
      <c r="A3" s="13" t="str">
        <f>'SL-D'!$A$3</f>
        <v>TJ Sport Kladno</v>
      </c>
      <c r="B3" s="98"/>
      <c r="C3" s="98"/>
      <c r="D3" s="98"/>
      <c r="E3" s="98"/>
      <c r="I3" s="14"/>
      <c r="J3" s="38" t="s">
        <v>54</v>
      </c>
      <c r="K3" s="38"/>
      <c r="O3" s="100"/>
    </row>
    <row r="5" spans="1:15" ht="13.5" customHeight="1">
      <c r="A5" s="157" t="s">
        <v>8</v>
      </c>
      <c r="B5" s="158"/>
      <c r="C5" s="159"/>
      <c r="D5" s="113">
        <v>1</v>
      </c>
      <c r="E5" s="116">
        <v>2</v>
      </c>
      <c r="F5" s="114">
        <v>3</v>
      </c>
      <c r="G5" s="114">
        <v>4</v>
      </c>
      <c r="H5" s="115">
        <v>5</v>
      </c>
      <c r="I5" s="116" t="s">
        <v>0</v>
      </c>
      <c r="J5" s="115" t="s">
        <v>1</v>
      </c>
      <c r="K5" s="3"/>
      <c r="L5" s="125" t="s">
        <v>26</v>
      </c>
      <c r="M5" s="68" t="str">
        <f>C7</f>
        <v>Švejda Ondřej (TSM GRAST Kladno)</v>
      </c>
      <c r="N5" s="68" t="str">
        <f>C10</f>
        <v> ()</v>
      </c>
      <c r="O5" s="69" t="s">
        <v>74</v>
      </c>
    </row>
    <row r="6" spans="1:15" ht="13.5" customHeight="1">
      <c r="A6" s="118">
        <v>1</v>
      </c>
      <c r="B6" s="119">
        <v>1</v>
      </c>
      <c r="C6" s="16" t="str">
        <f>IF($B6="","",CONCATENATE(VLOOKUP($B6,'SL-D'!$A$5:$F$68,3)," (",VLOOKUP($B6,'SL-D'!$A$5:$F$68,5),")"))</f>
        <v>Čižinský Zdeněk Dr. (Sparta-Doly Kladno)</v>
      </c>
      <c r="D6" s="43"/>
      <c r="E6" s="46" t="str">
        <f>IF(O8=0,"",O8)</f>
        <v>3:0</v>
      </c>
      <c r="F6" s="47" t="str">
        <f>IF(D8="3:0","0:3",IF(D8="3:1","1:3",IF(D8="3:2","2:3",IF(D8="0:3","3:0",IF(D8="1:3","3:1",IF(D8="2:3","3:2",""))))))</f>
        <v>3:0</v>
      </c>
      <c r="G6" s="47" t="str">
        <f>IF(O11=0,"",O11)</f>
        <v>3:0</v>
      </c>
      <c r="H6" s="48" t="str">
        <f>IF(D10="3:0","0:3",IF(D10="3:1","1:3",IF(D10="3:2","2:3",IF(D10="0:3","3:0",IF(D10="1:3","3:1",IF(D10="2:3","3:2",""))))))</f>
        <v>3:0</v>
      </c>
      <c r="I6" s="49">
        <v>4</v>
      </c>
      <c r="J6" s="50" t="s">
        <v>16</v>
      </c>
      <c r="K6" s="3"/>
      <c r="L6" s="128" t="s">
        <v>27</v>
      </c>
      <c r="M6" s="70" t="str">
        <f>C8</f>
        <v>Hudeček Josef (Sok.Stochov-Honice)</v>
      </c>
      <c r="N6" s="70" t="str">
        <f>C9</f>
        <v> ()</v>
      </c>
      <c r="O6" s="71" t="s">
        <v>75</v>
      </c>
    </row>
    <row r="7" spans="1:15" ht="13.5" customHeight="1">
      <c r="A7" s="120">
        <v>2</v>
      </c>
      <c r="B7" s="121">
        <v>18</v>
      </c>
      <c r="C7" s="19" t="str">
        <f>IF($B7="","",CONCATENATE(VLOOKUP($B7,'SL-D'!$A$5:$F$68,3)," (",VLOOKUP($B7,'SL-D'!$A$5:$F$68,5),")"))</f>
        <v>Švejda Ondřej (TSM GRAST Kladno)</v>
      </c>
      <c r="D7" s="51" t="str">
        <f>IF(E6="3:0","0:3",IF(E6="3:1","1:3",IF(E6="3:2","2:3",IF(E6="0:3","3:0",IF(E6="1:3","3:1",IF(E6="2:3","3:2",""))))))</f>
        <v>0:3</v>
      </c>
      <c r="E7" s="59"/>
      <c r="F7" s="53" t="str">
        <f>IF(O12=0,"",O12)</f>
        <v>2:3</v>
      </c>
      <c r="G7" s="53" t="str">
        <f>IF(E9="3:0","0:3",IF(E9="3:1","1:3",IF(E9="3:2","2:3",IF(E9="0:3","3:0",IF(E9="1:3","3:1",IF(E9="2:3","3:2",""))))))</f>
        <v>1:3</v>
      </c>
      <c r="H7" s="54" t="str">
        <f>IF(O5=0,"",O5)</f>
        <v>3:0</v>
      </c>
      <c r="I7" s="52">
        <v>1</v>
      </c>
      <c r="J7" s="54" t="s">
        <v>9</v>
      </c>
      <c r="K7" s="3"/>
      <c r="L7" s="125" t="s">
        <v>28</v>
      </c>
      <c r="M7" s="68" t="str">
        <f>C10</f>
        <v> ()</v>
      </c>
      <c r="N7" s="68" t="str">
        <f>C8</f>
        <v>Hudeček Josef (Sok.Stochov-Honice)</v>
      </c>
      <c r="O7" s="69" t="s">
        <v>76</v>
      </c>
    </row>
    <row r="8" spans="1:15" ht="13.5" customHeight="1">
      <c r="A8" s="120">
        <v>3</v>
      </c>
      <c r="B8" s="121">
        <v>13</v>
      </c>
      <c r="C8" s="19" t="str">
        <f>IF($B8="","",CONCATENATE(VLOOKUP($B8,'SL-D'!$A$5:$F$68,3)," (",VLOOKUP($B8,'SL-D'!$A$5:$F$68,5),")"))</f>
        <v>Hudeček Josef (Sok.Stochov-Honice)</v>
      </c>
      <c r="D8" s="51" t="str">
        <f>IF(O9=0,"",O9)</f>
        <v>0:3</v>
      </c>
      <c r="E8" s="52" t="str">
        <f>IF(F7="3:0","0:3",IF(F7="3:1","1:3",IF(F7="3:2","2:3",IF(F7="0:3","3:0",IF(F7="1:3","3:1",IF(F7="2:3","3:2",""))))))</f>
        <v>3:2</v>
      </c>
      <c r="F8" s="44"/>
      <c r="G8" s="53" t="str">
        <f>IF(O6=0,"",O6)</f>
        <v>3:1</v>
      </c>
      <c r="H8" s="54" t="str">
        <f>IF(F10="3:0","0:3",IF(F10="3:1","1:3",IF(F10="3:2","2:3",IF(F10="0:3","3:0",IF(F10="1:3","3:1",IF(F10="2:3","3:2",""))))))</f>
        <v>3:0</v>
      </c>
      <c r="I8" s="52">
        <v>3</v>
      </c>
      <c r="J8" s="54" t="s">
        <v>17</v>
      </c>
      <c r="K8" s="3"/>
      <c r="L8" s="128" t="s">
        <v>5</v>
      </c>
      <c r="M8" s="70" t="str">
        <f>C6</f>
        <v>Čižinský Zdeněk Dr. (Sparta-Doly Kladno)</v>
      </c>
      <c r="N8" s="70" t="str">
        <f>C7</f>
        <v>Švejda Ondřej (TSM GRAST Kladno)</v>
      </c>
      <c r="O8" s="71" t="s">
        <v>74</v>
      </c>
    </row>
    <row r="9" spans="1:15" ht="13.5" customHeight="1">
      <c r="A9" s="120">
        <v>4</v>
      </c>
      <c r="B9" s="121">
        <v>26</v>
      </c>
      <c r="C9" s="19" t="str">
        <f>IF($B9="","",CONCATENATE(VLOOKUP($B9,'SL-D'!$A$5:$F$68,3)," (",VLOOKUP($B9,'SL-D'!$A$5:$F$68,5),")"))</f>
        <v> ()</v>
      </c>
      <c r="D9" s="51" t="str">
        <f>IF(G6="3:0","0:3",IF(G6="3:1","1:3",IF(G6="3:2","2:3",IF(G6="0:3","3:0",IF(G6="1:3","3:1",IF(G6="2:3","3:2",""))))))</f>
        <v>0:3</v>
      </c>
      <c r="E9" s="52" t="str">
        <f>IF(O13=0,"",O13)</f>
        <v>3:1</v>
      </c>
      <c r="F9" s="53" t="str">
        <f>IF(G8="3:0","0:3",IF(G8="3:1","1:3",IF(G8="3:2","2:3",IF(G8="0:3","3:0",IF(G8="1:3","3:1",IF(G8="2:3","3:2",""))))))</f>
        <v>1:3</v>
      </c>
      <c r="G9" s="44"/>
      <c r="H9" s="54" t="str">
        <f>IF(O10=0,"",O10)</f>
        <v>0:3</v>
      </c>
      <c r="I9" s="52">
        <v>1</v>
      </c>
      <c r="J9" s="54" t="s">
        <v>10</v>
      </c>
      <c r="K9" s="3"/>
      <c r="L9" s="125" t="s">
        <v>7</v>
      </c>
      <c r="M9" s="68" t="str">
        <f>C8</f>
        <v>Hudeček Josef (Sok.Stochov-Honice)</v>
      </c>
      <c r="N9" s="68" t="str">
        <f>C6</f>
        <v>Čižinský Zdeněk Dr. (Sparta-Doly Kladno)</v>
      </c>
      <c r="O9" s="69" t="s">
        <v>76</v>
      </c>
    </row>
    <row r="10" spans="1:15" ht="13.5" customHeight="1">
      <c r="A10" s="123">
        <v>5</v>
      </c>
      <c r="B10" s="124">
        <v>33</v>
      </c>
      <c r="C10" s="33" t="str">
        <f>IF($B10="","",CONCATENATE(VLOOKUP($B10,'SL-D'!$A$5:$F$68,3)," (",VLOOKUP($B10,'SL-D'!$A$5:$F$68,5),")"))</f>
        <v> ()</v>
      </c>
      <c r="D10" s="55" t="str">
        <f>IF(O14=0,"",O14)</f>
        <v>0:3</v>
      </c>
      <c r="E10" s="56" t="str">
        <f>IF(H7="3:0","0:3",IF(H7="3:1","1:3",IF(H7="3:2","2:3",IF(H7="0:3","3:0",IF(H7="1:3","3:1",IF(H7="2:3","3:2",""))))))</f>
        <v>0:3</v>
      </c>
      <c r="F10" s="57" t="str">
        <f>IF(O7=0,"",O7)</f>
        <v>0:3</v>
      </c>
      <c r="G10" s="57" t="str">
        <f>IF(H9="3:0","0:3",IF(H9="3:1","1:3",IF(H9="3:2","2:3",IF(H9="0:3","3:0",IF(H9="1:3","3:1",IF(H9="2:3","3:2",""))))))</f>
        <v>3:0</v>
      </c>
      <c r="H10" s="45"/>
      <c r="I10" s="56">
        <v>1</v>
      </c>
      <c r="J10" s="58" t="s">
        <v>78</v>
      </c>
      <c r="K10" s="3"/>
      <c r="L10" s="128" t="s">
        <v>29</v>
      </c>
      <c r="M10" s="70" t="str">
        <f>C9</f>
        <v> ()</v>
      </c>
      <c r="N10" s="70" t="str">
        <f>C10</f>
        <v> ()</v>
      </c>
      <c r="O10" s="71" t="s">
        <v>76</v>
      </c>
    </row>
    <row r="11" spans="12:15" ht="13.5" customHeight="1">
      <c r="L11" s="125" t="s">
        <v>2</v>
      </c>
      <c r="M11" s="68" t="str">
        <f>C6</f>
        <v>Čižinský Zdeněk Dr. (Sparta-Doly Kladno)</v>
      </c>
      <c r="N11" s="68" t="str">
        <f>C9</f>
        <v> ()</v>
      </c>
      <c r="O11" s="69" t="s">
        <v>74</v>
      </c>
    </row>
    <row r="12" spans="12:15" ht="13.5" customHeight="1">
      <c r="L12" s="128" t="s">
        <v>3</v>
      </c>
      <c r="M12" s="70" t="str">
        <f>C7</f>
        <v>Švejda Ondřej (TSM GRAST Kladno)</v>
      </c>
      <c r="N12" s="70" t="str">
        <f>C8</f>
        <v>Hudeček Josef (Sok.Stochov-Honice)</v>
      </c>
      <c r="O12" s="71" t="s">
        <v>77</v>
      </c>
    </row>
    <row r="13" spans="12:15" ht="13.5" customHeight="1">
      <c r="L13" s="129" t="s">
        <v>30</v>
      </c>
      <c r="M13" s="66" t="str">
        <f>C9</f>
        <v> ()</v>
      </c>
      <c r="N13" s="66" t="str">
        <f>C7</f>
        <v>Švejda Ondřej (TSM GRAST Kladno)</v>
      </c>
      <c r="O13" s="67" t="s">
        <v>75</v>
      </c>
    </row>
    <row r="14" spans="12:15" ht="13.5" customHeight="1">
      <c r="L14" s="128" t="s">
        <v>31</v>
      </c>
      <c r="M14" s="70" t="str">
        <f>C10</f>
        <v> ()</v>
      </c>
      <c r="N14" s="70" t="str">
        <f>C6</f>
        <v>Čižinský Zdeněk Dr. (Sparta-Doly Kladno)</v>
      </c>
      <c r="O14" s="71" t="s">
        <v>76</v>
      </c>
    </row>
    <row r="16" spans="1:15" ht="13.5" customHeight="1">
      <c r="A16" s="157" t="s">
        <v>37</v>
      </c>
      <c r="B16" s="158"/>
      <c r="C16" s="159"/>
      <c r="D16" s="113">
        <v>1</v>
      </c>
      <c r="E16" s="116">
        <v>2</v>
      </c>
      <c r="F16" s="114">
        <v>3</v>
      </c>
      <c r="G16" s="114">
        <v>4</v>
      </c>
      <c r="H16" s="115">
        <v>5</v>
      </c>
      <c r="I16" s="116" t="s">
        <v>0</v>
      </c>
      <c r="J16" s="115" t="s">
        <v>1</v>
      </c>
      <c r="K16" s="3"/>
      <c r="L16" s="125" t="s">
        <v>26</v>
      </c>
      <c r="M16" s="68" t="str">
        <f>C18</f>
        <v>Kopřiva Daniel (TJ Sport Kladno)</v>
      </c>
      <c r="N16" s="68">
        <f>C21</f>
      </c>
      <c r="O16" s="69"/>
    </row>
    <row r="17" spans="1:15" ht="13.5" customHeight="1">
      <c r="A17" s="118">
        <v>1</v>
      </c>
      <c r="B17" s="119">
        <v>2</v>
      </c>
      <c r="C17" s="16" t="str">
        <f>IF($B17="","",CONCATENATE(VLOOKUP($B17,'SL-D'!$A$5:$F$68,3)," (",VLOOKUP($B17,'SL-D'!$A$5:$F$68,5),")"))</f>
        <v>Tajč Václav (STC Slaný)</v>
      </c>
      <c r="D17" s="43"/>
      <c r="E17" s="46" t="str">
        <f>IF(O19=0,"",O19)</f>
        <v>3:1</v>
      </c>
      <c r="F17" s="47" t="str">
        <f>IF(D19="3:0","0:3",IF(D19="3:1","1:3",IF(D19="3:2","2:3",IF(D19="0:3","3:0",IF(D19="1:3","3:1",IF(D19="2:3","3:2",""))))))</f>
        <v>3:0</v>
      </c>
      <c r="G17" s="47" t="str">
        <f>IF(O22=0,"",O22)</f>
        <v>3:0</v>
      </c>
      <c r="H17" s="48">
        <f>IF(D21="3:0","0:3",IF(D21="3:1","1:3",IF(D21="3:2","2:3",IF(D21="0:3","3:0",IF(D21="1:3","3:1",IF(D21="2:3","3:2",""))))))</f>
      </c>
      <c r="I17" s="49">
        <v>3</v>
      </c>
      <c r="J17" s="50" t="s">
        <v>16</v>
      </c>
      <c r="K17" s="3"/>
      <c r="L17" s="128" t="s">
        <v>27</v>
      </c>
      <c r="M17" s="70" t="str">
        <f>C19</f>
        <v>Šeršeň Miroslav (TSM GRAST Kladno)</v>
      </c>
      <c r="N17" s="70" t="str">
        <f>C20</f>
        <v> ()</v>
      </c>
      <c r="O17" s="71" t="s">
        <v>77</v>
      </c>
    </row>
    <row r="18" spans="1:15" ht="13.5" customHeight="1">
      <c r="A18" s="120">
        <v>2</v>
      </c>
      <c r="B18" s="121">
        <v>21</v>
      </c>
      <c r="C18" s="19" t="str">
        <f>IF($B18="","",CONCATENATE(VLOOKUP($B18,'SL-D'!$A$5:$F$68,3)," (",VLOOKUP($B18,'SL-D'!$A$5:$F$68,5),")"))</f>
        <v>Kopřiva Daniel (TJ Sport Kladno)</v>
      </c>
      <c r="D18" s="51" t="str">
        <f>IF(E17="3:0","0:3",IF(E17="3:1","1:3",IF(E17="3:2","2:3",IF(E17="0:3","3:0",IF(E17="1:3","3:1",IF(E17="2:3","3:2",""))))))</f>
        <v>1:3</v>
      </c>
      <c r="E18" s="59"/>
      <c r="F18" s="53" t="str">
        <f>IF(O23=0,"",O23)</f>
        <v>1:3</v>
      </c>
      <c r="G18" s="53" t="str">
        <f>IF(E20="3:0","0:3",IF(E20="3:1","1:3",IF(E20="3:2","2:3",IF(E20="0:3","3:0",IF(E20="1:3","3:1",IF(E20="2:3","3:2",""))))))</f>
        <v>3:0</v>
      </c>
      <c r="H18" s="54">
        <f>IF(O16=0,"",O16)</f>
      </c>
      <c r="I18" s="52">
        <v>1</v>
      </c>
      <c r="J18" s="54" t="s">
        <v>17</v>
      </c>
      <c r="K18" s="3"/>
      <c r="L18" s="125" t="s">
        <v>28</v>
      </c>
      <c r="M18" s="68">
        <f>C21</f>
      </c>
      <c r="N18" s="68" t="str">
        <f>C19</f>
        <v>Šeršeň Miroslav (TSM GRAST Kladno)</v>
      </c>
      <c r="O18" s="69"/>
    </row>
    <row r="19" spans="1:15" ht="13.5" customHeight="1">
      <c r="A19" s="120">
        <v>3</v>
      </c>
      <c r="B19" s="121">
        <v>16</v>
      </c>
      <c r="C19" s="19" t="str">
        <f>IF($B19="","",CONCATENATE(VLOOKUP($B19,'SL-D'!$A$5:$F$68,3)," (",VLOOKUP($B19,'SL-D'!$A$5:$F$68,5),")"))</f>
        <v>Šeršeň Miroslav (TSM GRAST Kladno)</v>
      </c>
      <c r="D19" s="51" t="str">
        <f>IF(O20=0,"",O20)</f>
        <v>0:3</v>
      </c>
      <c r="E19" s="52" t="str">
        <f>IF(F18="3:0","0:3",IF(F18="3:1","1:3",IF(F18="3:2","2:3",IF(F18="0:3","3:0",IF(F18="1:3","3:1",IF(F18="2:3","3:2",""))))))</f>
        <v>3:1</v>
      </c>
      <c r="F19" s="44"/>
      <c r="G19" s="53" t="str">
        <f>IF(O17=0,"",O17)</f>
        <v>2:3</v>
      </c>
      <c r="H19" s="54">
        <f>IF(F21="3:0","0:3",IF(F21="3:1","1:3",IF(F21="3:2","2:3",IF(F21="0:3","3:0",IF(F21="1:3","3:1",IF(F21="2:3","3:2",""))))))</f>
      </c>
      <c r="I19" s="52">
        <v>1</v>
      </c>
      <c r="J19" s="54" t="s">
        <v>9</v>
      </c>
      <c r="K19" s="3"/>
      <c r="L19" s="128" t="s">
        <v>5</v>
      </c>
      <c r="M19" s="70" t="str">
        <f>C17</f>
        <v>Tajč Václav (STC Slaný)</v>
      </c>
      <c r="N19" s="70" t="str">
        <f>C18</f>
        <v>Kopřiva Daniel (TJ Sport Kladno)</v>
      </c>
      <c r="O19" s="71" t="s">
        <v>75</v>
      </c>
    </row>
    <row r="20" spans="1:15" ht="13.5" customHeight="1">
      <c r="A20" s="120">
        <v>4</v>
      </c>
      <c r="B20" s="121">
        <v>27</v>
      </c>
      <c r="C20" s="19" t="str">
        <f>IF($B20="","",CONCATENATE(VLOOKUP($B20,'SL-D'!$A$5:$F$68,3)," (",VLOOKUP($B20,'SL-D'!$A$5:$F$68,5),")"))</f>
        <v> ()</v>
      </c>
      <c r="D20" s="51" t="str">
        <f>IF(G17="3:0","0:3",IF(G17="3:1","1:3",IF(G17="3:2","2:3",IF(G17="0:3","3:0",IF(G17="1:3","3:1",IF(G17="2:3","3:2",""))))))</f>
        <v>0:3</v>
      </c>
      <c r="E20" s="52" t="str">
        <f>IF(O24=0,"",O24)</f>
        <v>0:3</v>
      </c>
      <c r="F20" s="53" t="str">
        <f>IF(G19="3:0","0:3",IF(G19="3:1","1:3",IF(G19="3:2","2:3",IF(G19="0:3","3:0",IF(G19="1:3","3:1",IF(G19="2:3","3:2",""))))))</f>
        <v>3:2</v>
      </c>
      <c r="G20" s="44"/>
      <c r="H20" s="54">
        <f>IF(O21=0,"",O21)</f>
      </c>
      <c r="I20" s="52">
        <v>1</v>
      </c>
      <c r="J20" s="54" t="s">
        <v>78</v>
      </c>
      <c r="K20" s="3"/>
      <c r="L20" s="125" t="s">
        <v>7</v>
      </c>
      <c r="M20" s="68" t="str">
        <f>C19</f>
        <v>Šeršeň Miroslav (TSM GRAST Kladno)</v>
      </c>
      <c r="N20" s="68" t="str">
        <f>C17</f>
        <v>Tajč Václav (STC Slaný)</v>
      </c>
      <c r="O20" s="69" t="s">
        <v>76</v>
      </c>
    </row>
    <row r="21" spans="1:15" ht="13.5" customHeight="1">
      <c r="A21" s="123">
        <v>5</v>
      </c>
      <c r="B21" s="124"/>
      <c r="C21" s="33">
        <f>IF($B21="","",CONCATENATE(VLOOKUP($B21,'SL-D'!$A$5:$F$68,3)," (",VLOOKUP($B21,'SL-D'!$A$5:$F$68,5),")"))</f>
      </c>
      <c r="D21" s="55">
        <f>IF(O25=0,"",O25)</f>
      </c>
      <c r="E21" s="56">
        <f>IF(H18="3:0","0:3",IF(H18="3:1","1:3",IF(H18="3:2","2:3",IF(H18="0:3","3:0",IF(H18="1:3","3:1",IF(H18="2:3","3:2",""))))))</f>
      </c>
      <c r="F21" s="57">
        <f>IF(O18=0,"",O18)</f>
      </c>
      <c r="G21" s="57">
        <f>IF(H20="3:0","0:3",IF(H20="3:1","1:3",IF(H20="3:2","2:3",IF(H20="0:3","3:0",IF(H20="1:3","3:1",IF(H20="2:3","3:2",""))))))</f>
      </c>
      <c r="H21" s="45"/>
      <c r="I21" s="56"/>
      <c r="J21" s="58"/>
      <c r="K21" s="3"/>
      <c r="L21" s="128" t="s">
        <v>29</v>
      </c>
      <c r="M21" s="70" t="str">
        <f>C20</f>
        <v> ()</v>
      </c>
      <c r="N21" s="70">
        <f>C21</f>
      </c>
      <c r="O21" s="71"/>
    </row>
    <row r="22" spans="12:15" ht="13.5" customHeight="1">
      <c r="L22" s="125" t="s">
        <v>2</v>
      </c>
      <c r="M22" s="68" t="str">
        <f>C17</f>
        <v>Tajč Václav (STC Slaný)</v>
      </c>
      <c r="N22" s="68" t="str">
        <f>C20</f>
        <v> ()</v>
      </c>
      <c r="O22" s="69" t="s">
        <v>74</v>
      </c>
    </row>
    <row r="23" spans="12:15" ht="13.5" customHeight="1">
      <c r="L23" s="128" t="s">
        <v>3</v>
      </c>
      <c r="M23" s="70" t="str">
        <f>C18</f>
        <v>Kopřiva Daniel (TJ Sport Kladno)</v>
      </c>
      <c r="N23" s="70" t="str">
        <f>C19</f>
        <v>Šeršeň Miroslav (TSM GRAST Kladno)</v>
      </c>
      <c r="O23" s="71" t="s">
        <v>79</v>
      </c>
    </row>
    <row r="24" spans="12:15" ht="13.5" customHeight="1">
      <c r="L24" s="129" t="s">
        <v>30</v>
      </c>
      <c r="M24" s="66" t="str">
        <f>C20</f>
        <v> ()</v>
      </c>
      <c r="N24" s="66" t="str">
        <f>C18</f>
        <v>Kopřiva Daniel (TJ Sport Kladno)</v>
      </c>
      <c r="O24" s="67" t="s">
        <v>76</v>
      </c>
    </row>
    <row r="25" spans="12:15" ht="13.5" customHeight="1">
      <c r="L25" s="128" t="s">
        <v>31</v>
      </c>
      <c r="M25" s="70">
        <f>C21</f>
      </c>
      <c r="N25" s="70" t="str">
        <f>C17</f>
        <v>Tajč Václav (STC Slaný)</v>
      </c>
      <c r="O25" s="71"/>
    </row>
    <row r="27" spans="1:15" ht="13.5" customHeight="1">
      <c r="A27" s="157" t="s">
        <v>38</v>
      </c>
      <c r="B27" s="158"/>
      <c r="C27" s="159"/>
      <c r="D27" s="113">
        <v>1</v>
      </c>
      <c r="E27" s="116">
        <v>2</v>
      </c>
      <c r="F27" s="114">
        <v>3</v>
      </c>
      <c r="G27" s="114">
        <v>4</v>
      </c>
      <c r="H27" s="115">
        <v>5</v>
      </c>
      <c r="I27" s="116" t="s">
        <v>0</v>
      </c>
      <c r="J27" s="115" t="s">
        <v>1</v>
      </c>
      <c r="K27" s="3"/>
      <c r="L27" s="125" t="s">
        <v>26</v>
      </c>
      <c r="M27" s="68" t="str">
        <f>C29</f>
        <v> ()</v>
      </c>
      <c r="N27" s="68">
        <f>C32</f>
      </c>
      <c r="O27" s="69"/>
    </row>
    <row r="28" spans="1:15" ht="13.5" customHeight="1">
      <c r="A28" s="118">
        <v>1</v>
      </c>
      <c r="B28" s="119">
        <v>3</v>
      </c>
      <c r="C28" s="16" t="str">
        <f>IF($B28="","",CONCATENATE(VLOOKUP($B28,'SL-D'!$A$5:$F$68,3)," (",VLOOKUP($B28,'SL-D'!$A$5:$F$68,5),")"))</f>
        <v>Jangl Zdeněk (Sokol Unhošť)</v>
      </c>
      <c r="D28" s="43"/>
      <c r="E28" s="46" t="str">
        <f>IF(O30=0,"",O30)</f>
        <v>3:0</v>
      </c>
      <c r="F28" s="47" t="str">
        <f>IF(D30="3:0","0:3",IF(D30="3:1","1:3",IF(D30="3:2","2:3",IF(D30="0:3","3:0",IF(D30="1:3","3:1",IF(D30="2:3","3:2",""))))))</f>
        <v>3:1</v>
      </c>
      <c r="G28" s="47" t="str">
        <f>IF(O33=0,"",O33)</f>
        <v>3:0</v>
      </c>
      <c r="H28" s="48">
        <f>IF(D32="3:0","0:3",IF(D32="3:1","1:3",IF(D32="3:2","2:3",IF(D32="0:3","3:0",IF(D32="1:3","3:1",IF(D32="2:3","3:2",""))))))</f>
      </c>
      <c r="I28" s="49">
        <v>3</v>
      </c>
      <c r="J28" s="50" t="s">
        <v>16</v>
      </c>
      <c r="K28" s="3"/>
      <c r="L28" s="128" t="s">
        <v>27</v>
      </c>
      <c r="M28" s="70" t="str">
        <f>C30</f>
        <v>Rauk Jiří (TJ Sport Kladno)</v>
      </c>
      <c r="N28" s="70" t="str">
        <f>C31</f>
        <v> ()</v>
      </c>
      <c r="O28" s="71" t="s">
        <v>74</v>
      </c>
    </row>
    <row r="29" spans="1:15" ht="13.5" customHeight="1">
      <c r="A29" s="120">
        <v>2</v>
      </c>
      <c r="B29" s="121">
        <v>25</v>
      </c>
      <c r="C29" s="19" t="str">
        <f>IF($B29="","",CONCATENATE(VLOOKUP($B29,'SL-D'!$A$5:$F$68,3)," (",VLOOKUP($B29,'SL-D'!$A$5:$F$68,5),")"))</f>
        <v> ()</v>
      </c>
      <c r="D29" s="51" t="str">
        <f>IF(E28="3:0","0:3",IF(E28="3:1","1:3",IF(E28="3:2","2:3",IF(E28="0:3","3:0",IF(E28="1:3","3:1",IF(E28="2:3","3:2",""))))))</f>
        <v>0:3</v>
      </c>
      <c r="E29" s="59"/>
      <c r="F29" s="53" t="str">
        <f>IF(O34=0,"",O34)</f>
        <v>0:3</v>
      </c>
      <c r="G29" s="53" t="str">
        <f>IF(E31="3:0","0:3",IF(E31="3:1","1:3",IF(E31="3:2","2:3",IF(E31="0:3","3:0",IF(E31="1:3","3:1",IF(E31="2:3","3:2",""))))))</f>
        <v>0:3</v>
      </c>
      <c r="H29" s="54">
        <f>IF(O27=0,"",O27)</f>
      </c>
      <c r="I29" s="52">
        <v>0</v>
      </c>
      <c r="J29" s="54" t="s">
        <v>78</v>
      </c>
      <c r="K29" s="3"/>
      <c r="L29" s="125" t="s">
        <v>28</v>
      </c>
      <c r="M29" s="68">
        <f>C32</f>
      </c>
      <c r="N29" s="68" t="str">
        <f>C30</f>
        <v>Rauk Jiří (TJ Sport Kladno)</v>
      </c>
      <c r="O29" s="69"/>
    </row>
    <row r="30" spans="1:15" ht="13.5" customHeight="1">
      <c r="A30" s="120">
        <v>3</v>
      </c>
      <c r="B30" s="121">
        <v>9</v>
      </c>
      <c r="C30" s="19" t="str">
        <f>IF($B30="","",CONCATENATE(VLOOKUP($B30,'SL-D'!$A$5:$F$68,3)," (",VLOOKUP($B30,'SL-D'!$A$5:$F$68,5),")"))</f>
        <v>Rauk Jiří (TJ Sport Kladno)</v>
      </c>
      <c r="D30" s="51" t="str">
        <f>IF(O31=0,"",O31)</f>
        <v>1:3</v>
      </c>
      <c r="E30" s="52" t="str">
        <f>IF(F29="3:0","0:3",IF(F29="3:1","1:3",IF(F29="3:2","2:3",IF(F29="0:3","3:0",IF(F29="1:3","3:1",IF(F29="2:3","3:2",""))))))</f>
        <v>3:0</v>
      </c>
      <c r="F30" s="44"/>
      <c r="G30" s="53" t="str">
        <f>IF(O28=0,"",O28)</f>
        <v>3:0</v>
      </c>
      <c r="H30" s="54">
        <f>IF(F32="3:0","0:3",IF(F32="3:1","1:3",IF(F32="3:2","2:3",IF(F32="0:3","3:0",IF(F32="1:3","3:1",IF(F32="2:3","3:2",""))))))</f>
      </c>
      <c r="I30" s="52">
        <v>2</v>
      </c>
      <c r="J30" s="54" t="s">
        <v>17</v>
      </c>
      <c r="K30" s="3"/>
      <c r="L30" s="128" t="s">
        <v>5</v>
      </c>
      <c r="M30" s="70" t="str">
        <f>C28</f>
        <v>Jangl Zdeněk (Sokol Unhošť)</v>
      </c>
      <c r="N30" s="70" t="str">
        <f>C29</f>
        <v> ()</v>
      </c>
      <c r="O30" s="71" t="s">
        <v>74</v>
      </c>
    </row>
    <row r="31" spans="1:15" ht="13.5" customHeight="1">
      <c r="A31" s="120">
        <v>4</v>
      </c>
      <c r="B31" s="121">
        <v>29</v>
      </c>
      <c r="C31" s="19" t="str">
        <f>IF($B31="","",CONCATENATE(VLOOKUP($B31,'SL-D'!$A$5:$F$68,3)," (",VLOOKUP($B31,'SL-D'!$A$5:$F$68,5),")"))</f>
        <v> ()</v>
      </c>
      <c r="D31" s="51" t="str">
        <f>IF(G28="3:0","0:3",IF(G28="3:1","1:3",IF(G28="3:2","2:3",IF(G28="0:3","3:0",IF(G28="1:3","3:1",IF(G28="2:3","3:2",""))))))</f>
        <v>0:3</v>
      </c>
      <c r="E31" s="52" t="str">
        <f>IF(O35=0,"",O35)</f>
        <v>3:0</v>
      </c>
      <c r="F31" s="53" t="str">
        <f>IF(G30="3:0","0:3",IF(G30="3:1","1:3",IF(G30="3:2","2:3",IF(G30="0:3","3:0",IF(G30="1:3","3:1",IF(G30="2:3","3:2",""))))))</f>
        <v>0:3</v>
      </c>
      <c r="G31" s="44"/>
      <c r="H31" s="54">
        <f>IF(O32=0,"",O32)</f>
      </c>
      <c r="I31" s="52">
        <v>1</v>
      </c>
      <c r="J31" s="54" t="s">
        <v>9</v>
      </c>
      <c r="K31" s="3"/>
      <c r="L31" s="125" t="s">
        <v>7</v>
      </c>
      <c r="M31" s="68" t="str">
        <f>C30</f>
        <v>Rauk Jiří (TJ Sport Kladno)</v>
      </c>
      <c r="N31" s="68" t="str">
        <f>C28</f>
        <v>Jangl Zdeněk (Sokol Unhošť)</v>
      </c>
      <c r="O31" s="69" t="s">
        <v>79</v>
      </c>
    </row>
    <row r="32" spans="1:15" ht="13.5" customHeight="1">
      <c r="A32" s="123">
        <v>5</v>
      </c>
      <c r="B32" s="124"/>
      <c r="C32" s="33">
        <f>IF($B32="","",CONCATENATE(VLOOKUP($B32,'SL-D'!$A$5:$F$68,3)," (",VLOOKUP($B32,'SL-D'!$A$5:$F$68,5),")"))</f>
      </c>
      <c r="D32" s="55">
        <f>IF(O36=0,"",O36)</f>
      </c>
      <c r="E32" s="56">
        <f>IF(H29="3:0","0:3",IF(H29="3:1","1:3",IF(H29="3:2","2:3",IF(H29="0:3","3:0",IF(H29="1:3","3:1",IF(H29="2:3","3:2",""))))))</f>
      </c>
      <c r="F32" s="57">
        <f>IF(O29=0,"",O29)</f>
      </c>
      <c r="G32" s="57">
        <f>IF(H31="3:0","0:3",IF(H31="3:1","1:3",IF(H31="3:2","2:3",IF(H31="0:3","3:0",IF(H31="1:3","3:1",IF(H31="2:3","3:2",""))))))</f>
      </c>
      <c r="H32" s="45"/>
      <c r="I32" s="56"/>
      <c r="J32" s="58"/>
      <c r="K32" s="3"/>
      <c r="L32" s="128" t="s">
        <v>29</v>
      </c>
      <c r="M32" s="70" t="str">
        <f>C31</f>
        <v> ()</v>
      </c>
      <c r="N32" s="70">
        <f>C32</f>
      </c>
      <c r="O32" s="71"/>
    </row>
    <row r="33" spans="12:15" ht="13.5" customHeight="1">
      <c r="L33" s="125" t="s">
        <v>2</v>
      </c>
      <c r="M33" s="68" t="str">
        <f>C28</f>
        <v>Jangl Zdeněk (Sokol Unhošť)</v>
      </c>
      <c r="N33" s="68" t="str">
        <f>C31</f>
        <v> ()</v>
      </c>
      <c r="O33" s="69" t="s">
        <v>74</v>
      </c>
    </row>
    <row r="34" spans="12:15" ht="13.5" customHeight="1">
      <c r="L34" s="128" t="s">
        <v>3</v>
      </c>
      <c r="M34" s="70" t="str">
        <f>C29</f>
        <v> ()</v>
      </c>
      <c r="N34" s="70" t="str">
        <f>C30</f>
        <v>Rauk Jiří (TJ Sport Kladno)</v>
      </c>
      <c r="O34" s="71" t="s">
        <v>76</v>
      </c>
    </row>
    <row r="35" spans="12:15" ht="13.5" customHeight="1">
      <c r="L35" s="129" t="s">
        <v>30</v>
      </c>
      <c r="M35" s="66" t="str">
        <f>C31</f>
        <v> ()</v>
      </c>
      <c r="N35" s="66" t="str">
        <f>C29</f>
        <v> ()</v>
      </c>
      <c r="O35" s="67" t="s">
        <v>74</v>
      </c>
    </row>
    <row r="36" spans="12:15" ht="13.5" customHeight="1">
      <c r="L36" s="128" t="s">
        <v>31</v>
      </c>
      <c r="M36" s="70">
        <f>C32</f>
      </c>
      <c r="N36" s="70" t="str">
        <f>C28</f>
        <v>Jangl Zdeněk (Sokol Unhošť)</v>
      </c>
      <c r="O36" s="71"/>
    </row>
    <row r="38" spans="1:15" ht="13.5" customHeight="1">
      <c r="A38" s="157" t="s">
        <v>39</v>
      </c>
      <c r="B38" s="158"/>
      <c r="C38" s="159"/>
      <c r="D38" s="113">
        <v>1</v>
      </c>
      <c r="E38" s="116">
        <v>2</v>
      </c>
      <c r="F38" s="114">
        <v>3</v>
      </c>
      <c r="G38" s="114">
        <v>4</v>
      </c>
      <c r="H38" s="115">
        <v>5</v>
      </c>
      <c r="I38" s="116" t="s">
        <v>0</v>
      </c>
      <c r="J38" s="115" t="s">
        <v>1</v>
      </c>
      <c r="K38" s="3"/>
      <c r="L38" s="125" t="s">
        <v>26</v>
      </c>
      <c r="M38" s="68" t="str">
        <f>C40</f>
        <v>Jedlička Petr (Sok.Stochov-Honice)</v>
      </c>
      <c r="N38" s="68" t="str">
        <f>C43</f>
        <v> ()</v>
      </c>
      <c r="O38" s="69" t="s">
        <v>79</v>
      </c>
    </row>
    <row r="39" spans="1:15" ht="13.5" customHeight="1">
      <c r="A39" s="118">
        <v>1</v>
      </c>
      <c r="B39" s="119">
        <v>4</v>
      </c>
      <c r="C39" s="16" t="str">
        <f>IF($B39="","",CONCATENATE(VLOOKUP($B39,'SL-D'!$A$5:$F$68,3)," (",VLOOKUP($B39,'SL-D'!$A$5:$F$68,5),")"))</f>
        <v>Ocásek Rostislav (KST Slatina)</v>
      </c>
      <c r="D39" s="43"/>
      <c r="E39" s="46" t="str">
        <f>IF(O41=0,"",O41)</f>
        <v>3:0</v>
      </c>
      <c r="F39" s="47" t="str">
        <f>IF(D41="3:0","0:3",IF(D41="3:1","1:3",IF(D41="3:2","2:3",IF(D41="0:3","3:0",IF(D41="1:3","3:1",IF(D41="2:3","3:2",""))))))</f>
        <v>3:0</v>
      </c>
      <c r="G39" s="47" t="str">
        <f>IF(O44=0,"",O44)</f>
        <v>3:0</v>
      </c>
      <c r="H39" s="48" t="str">
        <f>IF(D43="3:0","0:3",IF(D43="3:1","1:3",IF(D43="3:2","2:3",IF(D43="0:3","3:0",IF(D43="1:3","3:1",IF(D43="2:3","3:2",""))))))</f>
        <v>3:0</v>
      </c>
      <c r="I39" s="49">
        <v>4</v>
      </c>
      <c r="J39" s="50" t="s">
        <v>16</v>
      </c>
      <c r="K39" s="3"/>
      <c r="L39" s="128" t="s">
        <v>27</v>
      </c>
      <c r="M39" s="70" t="str">
        <f>C41</f>
        <v>Habrcetl Milan (TJ Sport Kladno)</v>
      </c>
      <c r="N39" s="70" t="str">
        <f>C42</f>
        <v> ()</v>
      </c>
      <c r="O39" s="71" t="s">
        <v>74</v>
      </c>
    </row>
    <row r="40" spans="1:15" ht="13.5" customHeight="1">
      <c r="A40" s="120">
        <v>2</v>
      </c>
      <c r="B40" s="121">
        <v>17</v>
      </c>
      <c r="C40" s="19" t="str">
        <f>IF($B40="","",CONCATENATE(VLOOKUP($B40,'SL-D'!$A$5:$F$68,3)," (",VLOOKUP($B40,'SL-D'!$A$5:$F$68,5),")"))</f>
        <v>Jedlička Petr (Sok.Stochov-Honice)</v>
      </c>
      <c r="D40" s="51" t="str">
        <f>IF(E39="3:0","0:3",IF(E39="3:1","1:3",IF(E39="3:2","2:3",IF(E39="0:3","3:0",IF(E39="1:3","3:1",IF(E39="2:3","3:2",""))))))</f>
        <v>0:3</v>
      </c>
      <c r="E40" s="59"/>
      <c r="F40" s="53" t="str">
        <f>IF(O45=0,"",O45)</f>
        <v>0:3</v>
      </c>
      <c r="G40" s="53" t="str">
        <f>IF(E42="3:0","0:3",IF(E42="3:1","1:3",IF(E42="3:2","2:3",IF(E42="0:3","3:0",IF(E42="1:3","3:1",IF(E42="2:3","3:2",""))))))</f>
        <v>3:0</v>
      </c>
      <c r="H40" s="54" t="str">
        <f>IF(O38=0,"",O38)</f>
        <v>1:3</v>
      </c>
      <c r="I40" s="52">
        <v>1</v>
      </c>
      <c r="J40" s="54" t="s">
        <v>78</v>
      </c>
      <c r="K40" s="3"/>
      <c r="L40" s="125" t="s">
        <v>28</v>
      </c>
      <c r="M40" s="68" t="str">
        <f>C43</f>
        <v> ()</v>
      </c>
      <c r="N40" s="68" t="str">
        <f>C41</f>
        <v>Habrcetl Milan (TJ Sport Kladno)</v>
      </c>
      <c r="O40" s="69" t="s">
        <v>79</v>
      </c>
    </row>
    <row r="41" spans="1:15" ht="13.5" customHeight="1">
      <c r="A41" s="120">
        <v>3</v>
      </c>
      <c r="B41" s="121">
        <v>10</v>
      </c>
      <c r="C41" s="19" t="str">
        <f>IF($B41="","",CONCATENATE(VLOOKUP($B41,'SL-D'!$A$5:$F$68,3)," (",VLOOKUP($B41,'SL-D'!$A$5:$F$68,5),")"))</f>
        <v>Habrcetl Milan (TJ Sport Kladno)</v>
      </c>
      <c r="D41" s="51" t="str">
        <f>IF(O42=0,"",O42)</f>
        <v>0:3</v>
      </c>
      <c r="E41" s="52" t="str">
        <f>IF(F40="3:0","0:3",IF(F40="3:1","1:3",IF(F40="3:2","2:3",IF(F40="0:3","3:0",IF(F40="1:3","3:1",IF(F40="2:3","3:2",""))))))</f>
        <v>3:0</v>
      </c>
      <c r="F41" s="44"/>
      <c r="G41" s="53" t="str">
        <f>IF(O39=0,"",O39)</f>
        <v>3:0</v>
      </c>
      <c r="H41" s="54" t="str">
        <f>IF(F43="3:0","0:3",IF(F43="3:1","1:3",IF(F43="3:2","2:3",IF(F43="0:3","3:0",IF(F43="1:3","3:1",IF(F43="2:3","3:2",""))))))</f>
        <v>3:1</v>
      </c>
      <c r="I41" s="52">
        <v>3</v>
      </c>
      <c r="J41" s="54" t="s">
        <v>17</v>
      </c>
      <c r="K41" s="3"/>
      <c r="L41" s="128" t="s">
        <v>5</v>
      </c>
      <c r="M41" s="70" t="str">
        <f>C39</f>
        <v>Ocásek Rostislav (KST Slatina)</v>
      </c>
      <c r="N41" s="70" t="str">
        <f>C40</f>
        <v>Jedlička Petr (Sok.Stochov-Honice)</v>
      </c>
      <c r="O41" s="71" t="s">
        <v>74</v>
      </c>
    </row>
    <row r="42" spans="1:15" ht="13.5" customHeight="1">
      <c r="A42" s="120">
        <v>4</v>
      </c>
      <c r="B42" s="121">
        <v>30</v>
      </c>
      <c r="C42" s="19" t="str">
        <f>IF($B42="","",CONCATENATE(VLOOKUP($B42,'SL-D'!$A$5:$F$68,3)," (",VLOOKUP($B42,'SL-D'!$A$5:$F$68,5),")"))</f>
        <v> ()</v>
      </c>
      <c r="D42" s="51" t="str">
        <f>IF(G39="3:0","0:3",IF(G39="3:1","1:3",IF(G39="3:2","2:3",IF(G39="0:3","3:0",IF(G39="1:3","3:1",IF(G39="2:3","3:2",""))))))</f>
        <v>0:3</v>
      </c>
      <c r="E42" s="52" t="str">
        <f>IF(O46=0,"",O46)</f>
        <v>0:3</v>
      </c>
      <c r="F42" s="53" t="str">
        <f>IF(G41="3:0","0:3",IF(G41="3:1","1:3",IF(G41="3:2","2:3",IF(G41="0:3","3:0",IF(G41="1:3","3:1",IF(G41="2:3","3:2",""))))))</f>
        <v>0:3</v>
      </c>
      <c r="G42" s="44"/>
      <c r="H42" s="54" t="str">
        <f>IF(O43=0,"",O43)</f>
        <v>0:3</v>
      </c>
      <c r="I42" s="52">
        <v>0</v>
      </c>
      <c r="J42" s="54" t="s">
        <v>10</v>
      </c>
      <c r="K42" s="3"/>
      <c r="L42" s="125" t="s">
        <v>7</v>
      </c>
      <c r="M42" s="68" t="str">
        <f>C41</f>
        <v>Habrcetl Milan (TJ Sport Kladno)</v>
      </c>
      <c r="N42" s="68" t="str">
        <f>C39</f>
        <v>Ocásek Rostislav (KST Slatina)</v>
      </c>
      <c r="O42" s="69" t="s">
        <v>76</v>
      </c>
    </row>
    <row r="43" spans="1:15" ht="13.5" customHeight="1">
      <c r="A43" s="123">
        <v>5</v>
      </c>
      <c r="B43" s="124">
        <v>34</v>
      </c>
      <c r="C43" s="33" t="str">
        <f>IF($B43="","",CONCATENATE(VLOOKUP($B43,'SL-D'!$A$5:$F$68,3)," (",VLOOKUP($B43,'SL-D'!$A$5:$F$68,5),")"))</f>
        <v> ()</v>
      </c>
      <c r="D43" s="55" t="str">
        <f>IF(O47=0,"",O47)</f>
        <v>0:3</v>
      </c>
      <c r="E43" s="56" t="str">
        <f>IF(H40="3:0","0:3",IF(H40="3:1","1:3",IF(H40="3:2","2:3",IF(H40="0:3","3:0",IF(H40="1:3","3:1",IF(H40="2:3","3:2",""))))))</f>
        <v>3:1</v>
      </c>
      <c r="F43" s="57" t="str">
        <f>IF(O40=0,"",O40)</f>
        <v>1:3</v>
      </c>
      <c r="G43" s="57" t="str">
        <f>IF(H42="3:0","0:3",IF(H42="3:1","1:3",IF(H42="3:2","2:3",IF(H42="0:3","3:0",IF(H42="1:3","3:1",IF(H42="2:3","3:2",""))))))</f>
        <v>3:0</v>
      </c>
      <c r="H43" s="45"/>
      <c r="I43" s="56">
        <v>2</v>
      </c>
      <c r="J43" s="58" t="s">
        <v>9</v>
      </c>
      <c r="K43" s="3"/>
      <c r="L43" s="128" t="s">
        <v>29</v>
      </c>
      <c r="M43" s="70" t="str">
        <f>C42</f>
        <v> ()</v>
      </c>
      <c r="N43" s="70" t="str">
        <f>C43</f>
        <v> ()</v>
      </c>
      <c r="O43" s="71" t="s">
        <v>76</v>
      </c>
    </row>
    <row r="44" spans="12:15" ht="13.5" customHeight="1">
      <c r="L44" s="125" t="s">
        <v>2</v>
      </c>
      <c r="M44" s="68" t="str">
        <f>C39</f>
        <v>Ocásek Rostislav (KST Slatina)</v>
      </c>
      <c r="N44" s="68" t="str">
        <f>C42</f>
        <v> ()</v>
      </c>
      <c r="O44" s="69" t="s">
        <v>74</v>
      </c>
    </row>
    <row r="45" spans="12:15" ht="13.5" customHeight="1">
      <c r="L45" s="128" t="s">
        <v>3</v>
      </c>
      <c r="M45" s="70" t="str">
        <f>C40</f>
        <v>Jedlička Petr (Sok.Stochov-Honice)</v>
      </c>
      <c r="N45" s="70" t="str">
        <f>C41</f>
        <v>Habrcetl Milan (TJ Sport Kladno)</v>
      </c>
      <c r="O45" s="71" t="s">
        <v>76</v>
      </c>
    </row>
    <row r="46" spans="12:15" ht="13.5" customHeight="1">
      <c r="L46" s="129" t="s">
        <v>30</v>
      </c>
      <c r="M46" s="66" t="str">
        <f>C42</f>
        <v> ()</v>
      </c>
      <c r="N46" s="66" t="str">
        <f>C40</f>
        <v>Jedlička Petr (Sok.Stochov-Honice)</v>
      </c>
      <c r="O46" s="67" t="s">
        <v>76</v>
      </c>
    </row>
    <row r="47" spans="12:15" ht="13.5" customHeight="1">
      <c r="L47" s="128" t="s">
        <v>31</v>
      </c>
      <c r="M47" s="70" t="str">
        <f>C43</f>
        <v> ()</v>
      </c>
      <c r="N47" s="70" t="str">
        <f>C39</f>
        <v>Ocásek Rostislav (KST Slatina)</v>
      </c>
      <c r="O47" s="71" t="s">
        <v>76</v>
      </c>
    </row>
    <row r="49" spans="1:15" ht="13.5" customHeight="1">
      <c r="A49" s="157" t="s">
        <v>40</v>
      </c>
      <c r="B49" s="158"/>
      <c r="C49" s="159"/>
      <c r="D49" s="113">
        <v>1</v>
      </c>
      <c r="E49" s="116">
        <v>2</v>
      </c>
      <c r="F49" s="114">
        <v>3</v>
      </c>
      <c r="G49" s="114">
        <v>4</v>
      </c>
      <c r="H49" s="115">
        <v>5</v>
      </c>
      <c r="I49" s="116" t="s">
        <v>0</v>
      </c>
      <c r="J49" s="115" t="s">
        <v>1</v>
      </c>
      <c r="K49" s="3"/>
      <c r="L49" s="125" t="s">
        <v>26</v>
      </c>
      <c r="M49" s="68" t="str">
        <f>C51</f>
        <v>xxxxxxxxxxxx (xxxxxxxxxxxxx)</v>
      </c>
      <c r="N49" s="68">
        <f>C54</f>
      </c>
      <c r="O49" s="69"/>
    </row>
    <row r="50" spans="1:15" ht="13.5" customHeight="1">
      <c r="A50" s="118">
        <v>1</v>
      </c>
      <c r="B50" s="119">
        <v>5</v>
      </c>
      <c r="C50" s="16" t="str">
        <f>IF($B50="","",CONCATENATE(VLOOKUP($B50,'SL-D'!$A$5:$F$68,3)," (",VLOOKUP($B50,'SL-D'!$A$5:$F$68,5),")"))</f>
        <v>Vysoudil Tomáš (Sparta-Doly Kladno)</v>
      </c>
      <c r="D50" s="43"/>
      <c r="E50" s="46" t="str">
        <f>IF(O52=0,"",O52)</f>
        <v>3:2</v>
      </c>
      <c r="F50" s="47" t="str">
        <f>IF(D52="3:0","0:3",IF(D52="3:1","1:3",IF(D52="3:2","2:3",IF(D52="0:3","3:0",IF(D52="1:3","3:1",IF(D52="2:3","3:2",""))))))</f>
        <v>2:3</v>
      </c>
      <c r="G50" s="47" t="str">
        <f>IF(O55=0,"",O55)</f>
        <v>3:0</v>
      </c>
      <c r="H50" s="48">
        <f>IF(D54="3:0","0:3",IF(D54="3:1","1:3",IF(D54="3:2","2:3",IF(D54="0:3","3:0",IF(D54="1:3","3:1",IF(D54="2:3","3:2",""))))))</f>
      </c>
      <c r="I50" s="49">
        <v>2</v>
      </c>
      <c r="J50" s="50" t="s">
        <v>17</v>
      </c>
      <c r="K50" s="3"/>
      <c r="L50" s="128" t="s">
        <v>27</v>
      </c>
      <c r="M50" s="70" t="str">
        <f>C52</f>
        <v>Hurt Miroslav (Sokol Unhošť)</v>
      </c>
      <c r="N50" s="70" t="str">
        <f>C53</f>
        <v> ()</v>
      </c>
      <c r="O50" s="71" t="s">
        <v>74</v>
      </c>
    </row>
    <row r="51" spans="1:15" ht="13.5" customHeight="1">
      <c r="A51" s="120">
        <v>2</v>
      </c>
      <c r="B51" s="121">
        <v>23</v>
      </c>
      <c r="C51" s="19" t="str">
        <f>IF($B51="","",CONCATENATE(VLOOKUP($B51,'SL-D'!$A$5:$F$68,3)," (",VLOOKUP($B51,'SL-D'!$A$5:$F$68,5),")"))</f>
        <v>xxxxxxxxxxxx (xxxxxxxxxxxxx)</v>
      </c>
      <c r="D51" s="51" t="str">
        <f>IF(E50="3:0","0:3",IF(E50="3:1","1:3",IF(E50="3:2","2:3",IF(E50="0:3","3:0",IF(E50="1:3","3:1",IF(E50="2:3","3:2",""))))))</f>
        <v>2:3</v>
      </c>
      <c r="E51" s="59"/>
      <c r="F51" s="53" t="str">
        <f>IF(O56=0,"",O56)</f>
        <v>1:3</v>
      </c>
      <c r="G51" s="53" t="str">
        <f>IF(E53="3:0","0:3",IF(E53="3:1","1:3",IF(E53="3:2","2:3",IF(E53="0:3","3:0",IF(E53="1:3","3:1",IF(E53="2:3","3:2",""))))))</f>
        <v>3:1</v>
      </c>
      <c r="H51" s="54">
        <f>IF(O49=0,"",O49)</f>
      </c>
      <c r="I51" s="52">
        <v>1</v>
      </c>
      <c r="J51" s="54" t="s">
        <v>9</v>
      </c>
      <c r="K51" s="3"/>
      <c r="L51" s="125" t="s">
        <v>28</v>
      </c>
      <c r="M51" s="68">
        <f>C54</f>
      </c>
      <c r="N51" s="68" t="str">
        <f>C52</f>
        <v>Hurt Miroslav (Sokol Unhošť)</v>
      </c>
      <c r="O51" s="69"/>
    </row>
    <row r="52" spans="1:15" ht="13.5" customHeight="1">
      <c r="A52" s="120">
        <v>3</v>
      </c>
      <c r="B52" s="121">
        <v>11</v>
      </c>
      <c r="C52" s="19" t="str">
        <f>IF($B52="","",CONCATENATE(VLOOKUP($B52,'SL-D'!$A$5:$F$68,3)," (",VLOOKUP($B52,'SL-D'!$A$5:$F$68,5),")"))</f>
        <v>Hurt Miroslav (Sokol Unhošť)</v>
      </c>
      <c r="D52" s="51" t="str">
        <f>IF(O53=0,"",O53)</f>
        <v>3:2</v>
      </c>
      <c r="E52" s="52" t="str">
        <f>IF(F51="3:0","0:3",IF(F51="3:1","1:3",IF(F51="3:2","2:3",IF(F51="0:3","3:0",IF(F51="1:3","3:1",IF(F51="2:3","3:2",""))))))</f>
        <v>3:1</v>
      </c>
      <c r="F52" s="44"/>
      <c r="G52" s="53" t="str">
        <f>IF(O50=0,"",O50)</f>
        <v>3:0</v>
      </c>
      <c r="H52" s="54">
        <f>IF(F54="3:0","0:3",IF(F54="3:1","1:3",IF(F54="3:2","2:3",IF(F54="0:3","3:0",IF(F54="1:3","3:1",IF(F54="2:3","3:2",""))))))</f>
      </c>
      <c r="I52" s="52">
        <v>3</v>
      </c>
      <c r="J52" s="54" t="s">
        <v>16</v>
      </c>
      <c r="K52" s="3"/>
      <c r="L52" s="128" t="s">
        <v>5</v>
      </c>
      <c r="M52" s="70" t="str">
        <f>C50</f>
        <v>Vysoudil Tomáš (Sparta-Doly Kladno)</v>
      </c>
      <c r="N52" s="70" t="str">
        <f>C51</f>
        <v>xxxxxxxxxxxx (xxxxxxxxxxxxx)</v>
      </c>
      <c r="O52" s="71" t="s">
        <v>80</v>
      </c>
    </row>
    <row r="53" spans="1:15" ht="13.5" customHeight="1">
      <c r="A53" s="120">
        <v>4</v>
      </c>
      <c r="B53" s="121">
        <v>24</v>
      </c>
      <c r="C53" s="19" t="str">
        <f>IF($B53="","",CONCATENATE(VLOOKUP($B53,'SL-D'!$A$5:$F$68,3)," (",VLOOKUP($B53,'SL-D'!$A$5:$F$68,5),")"))</f>
        <v> ()</v>
      </c>
      <c r="D53" s="51" t="str">
        <f>IF(G50="3:0","0:3",IF(G50="3:1","1:3",IF(G50="3:2","2:3",IF(G50="0:3","3:0",IF(G50="1:3","3:1",IF(G50="2:3","3:2",""))))))</f>
        <v>0:3</v>
      </c>
      <c r="E53" s="52" t="str">
        <f>IF(O57=0,"",O57)</f>
        <v>1:3</v>
      </c>
      <c r="F53" s="53" t="str">
        <f>IF(G52="3:0","0:3",IF(G52="3:1","1:3",IF(G52="3:2","2:3",IF(G52="0:3","3:0",IF(G52="1:3","3:1",IF(G52="2:3","3:2",""))))))</f>
        <v>0:3</v>
      </c>
      <c r="G53" s="44"/>
      <c r="H53" s="54">
        <f>IF(O54=0,"",O54)</f>
      </c>
      <c r="I53" s="52">
        <v>0</v>
      </c>
      <c r="J53" s="54" t="s">
        <v>78</v>
      </c>
      <c r="K53" s="3"/>
      <c r="L53" s="125" t="s">
        <v>7</v>
      </c>
      <c r="M53" s="68" t="str">
        <f>C52</f>
        <v>Hurt Miroslav (Sokol Unhošť)</v>
      </c>
      <c r="N53" s="68" t="str">
        <f>C50</f>
        <v>Vysoudil Tomáš (Sparta-Doly Kladno)</v>
      </c>
      <c r="O53" s="69" t="s">
        <v>80</v>
      </c>
    </row>
    <row r="54" spans="1:15" ht="13.5" customHeight="1">
      <c r="A54" s="123">
        <v>5</v>
      </c>
      <c r="B54" s="124"/>
      <c r="C54" s="33">
        <f>IF($B54="","",CONCATENATE(VLOOKUP($B54,'SL-D'!$A$5:$F$68,3)," (",VLOOKUP($B54,'SL-D'!$A$5:$F$68,5),")"))</f>
      </c>
      <c r="D54" s="55">
        <f>IF(O58=0,"",O58)</f>
      </c>
      <c r="E54" s="56">
        <f>IF(H51="3:0","0:3",IF(H51="3:1","1:3",IF(H51="3:2","2:3",IF(H51="0:3","3:0",IF(H51="1:3","3:1",IF(H51="2:3","3:2",""))))))</f>
      </c>
      <c r="F54" s="57">
        <f>IF(O51=0,"",O51)</f>
      </c>
      <c r="G54" s="57">
        <f>IF(H53="3:0","0:3",IF(H53="3:1","1:3",IF(H53="3:2","2:3",IF(H53="0:3","3:0",IF(H53="1:3","3:1",IF(H53="2:3","3:2",""))))))</f>
      </c>
      <c r="H54" s="45"/>
      <c r="I54" s="56"/>
      <c r="J54" s="58"/>
      <c r="K54" s="3"/>
      <c r="L54" s="128" t="s">
        <v>29</v>
      </c>
      <c r="M54" s="70" t="str">
        <f>C53</f>
        <v> ()</v>
      </c>
      <c r="N54" s="70">
        <f>C54</f>
      </c>
      <c r="O54" s="71"/>
    </row>
    <row r="55" spans="12:15" ht="13.5" customHeight="1">
      <c r="L55" s="125" t="s">
        <v>2</v>
      </c>
      <c r="M55" s="68" t="str">
        <f>C50</f>
        <v>Vysoudil Tomáš (Sparta-Doly Kladno)</v>
      </c>
      <c r="N55" s="68" t="str">
        <f>C53</f>
        <v> ()</v>
      </c>
      <c r="O55" s="69" t="s">
        <v>74</v>
      </c>
    </row>
    <row r="56" spans="12:15" ht="13.5" customHeight="1">
      <c r="L56" s="128" t="s">
        <v>3</v>
      </c>
      <c r="M56" s="70" t="str">
        <f>C51</f>
        <v>xxxxxxxxxxxx (xxxxxxxxxxxxx)</v>
      </c>
      <c r="N56" s="70" t="str">
        <f>C52</f>
        <v>Hurt Miroslav (Sokol Unhošť)</v>
      </c>
      <c r="O56" s="71" t="s">
        <v>79</v>
      </c>
    </row>
    <row r="57" spans="12:15" ht="13.5" customHeight="1">
      <c r="L57" s="129" t="s">
        <v>30</v>
      </c>
      <c r="M57" s="66" t="str">
        <f>C53</f>
        <v> ()</v>
      </c>
      <c r="N57" s="66" t="str">
        <f>C51</f>
        <v>xxxxxxxxxxxx (xxxxxxxxxxxxx)</v>
      </c>
      <c r="O57" s="67" t="s">
        <v>79</v>
      </c>
    </row>
    <row r="58" spans="12:15" ht="13.5" customHeight="1">
      <c r="L58" s="128" t="s">
        <v>31</v>
      </c>
      <c r="M58" s="70">
        <f>C54</f>
      </c>
      <c r="N58" s="70" t="str">
        <f>C50</f>
        <v>Vysoudil Tomáš (Sparta-Doly Kladno)</v>
      </c>
      <c r="O58" s="71"/>
    </row>
    <row r="60" spans="1:15" ht="13.5" customHeight="1">
      <c r="A60" s="157" t="s">
        <v>41</v>
      </c>
      <c r="B60" s="158"/>
      <c r="C60" s="159"/>
      <c r="D60" s="113">
        <v>1</v>
      </c>
      <c r="E60" s="116">
        <v>2</v>
      </c>
      <c r="F60" s="114">
        <v>3</v>
      </c>
      <c r="G60" s="114">
        <v>4</v>
      </c>
      <c r="H60" s="115">
        <v>5</v>
      </c>
      <c r="I60" s="116" t="s">
        <v>0</v>
      </c>
      <c r="J60" s="115" t="s">
        <v>1</v>
      </c>
      <c r="K60" s="3"/>
      <c r="L60" s="125" t="s">
        <v>26</v>
      </c>
      <c r="M60" s="68" t="str">
        <f>C62</f>
        <v>Pachman Jiří (Sokol Buštěhrad)</v>
      </c>
      <c r="N60" s="68">
        <f>C65</f>
      </c>
      <c r="O60" s="69"/>
    </row>
    <row r="61" spans="1:15" ht="13.5" customHeight="1">
      <c r="A61" s="118">
        <v>1</v>
      </c>
      <c r="B61" s="119">
        <v>6</v>
      </c>
      <c r="C61" s="16" t="str">
        <f>IF($B61="","",CONCATENATE(VLOOKUP($B61,'SL-D'!$A$5:$F$68,3)," (",VLOOKUP($B61,'SL-D'!$A$5:$F$68,5),")"))</f>
        <v>Novák David (TJ Sport Kladno)</v>
      </c>
      <c r="D61" s="43"/>
      <c r="E61" s="46" t="str">
        <f>IF(O63=0,"",O63)</f>
        <v>3:0</v>
      </c>
      <c r="F61" s="47" t="str">
        <f>IF(D63="3:0","0:3",IF(D63="3:1","1:3",IF(D63="3:2","2:3",IF(D63="0:3","3:0",IF(D63="1:3","3:1",IF(D63="2:3","3:2",""))))))</f>
        <v>3:1</v>
      </c>
      <c r="G61" s="47" t="str">
        <f>IF(O66=0,"",O66)</f>
        <v>1:3</v>
      </c>
      <c r="H61" s="48">
        <f>IF(D65="3:0","0:3",IF(D65="3:1","1:3",IF(D65="3:2","2:3",IF(D65="0:3","3:0",IF(D65="1:3","3:1",IF(D65="2:3","3:2",""))))))</f>
      </c>
      <c r="I61" s="49">
        <v>2</v>
      </c>
      <c r="J61" s="50" t="s">
        <v>17</v>
      </c>
      <c r="K61" s="3"/>
      <c r="L61" s="128" t="s">
        <v>27</v>
      </c>
      <c r="M61" s="70" t="str">
        <f>C63</f>
        <v>Javůrek Roman (KST Slatina)</v>
      </c>
      <c r="N61" s="70" t="str">
        <f>C64</f>
        <v> ()</v>
      </c>
      <c r="O61" s="71" t="s">
        <v>76</v>
      </c>
    </row>
    <row r="62" spans="1:15" ht="13.5" customHeight="1">
      <c r="A62" s="120">
        <v>2</v>
      </c>
      <c r="B62" s="121">
        <v>19</v>
      </c>
      <c r="C62" s="19" t="str">
        <f>IF($B62="","",CONCATENATE(VLOOKUP($B62,'SL-D'!$A$5:$F$68,3)," (",VLOOKUP($B62,'SL-D'!$A$5:$F$68,5),")"))</f>
        <v>Pachman Jiří (Sokol Buštěhrad)</v>
      </c>
      <c r="D62" s="51" t="str">
        <f>IF(E61="3:0","0:3",IF(E61="3:1","1:3",IF(E61="3:2","2:3",IF(E61="0:3","3:0",IF(E61="1:3","3:1",IF(E61="2:3","3:2",""))))))</f>
        <v>0:3</v>
      </c>
      <c r="E62" s="59"/>
      <c r="F62" s="53" t="str">
        <f>IF(O67=0,"",O67)</f>
        <v>0:3</v>
      </c>
      <c r="G62" s="53" t="str">
        <f>IF(E64="3:0","0:3",IF(E64="3:1","1:3",IF(E64="3:2","2:3",IF(E64="0:3","3:0",IF(E64="1:3","3:1",IF(E64="2:3","3:2",""))))))</f>
        <v>0:3</v>
      </c>
      <c r="H62" s="54">
        <f>IF(O60=0,"",O60)</f>
      </c>
      <c r="I62" s="52">
        <v>0</v>
      </c>
      <c r="J62" s="54" t="s">
        <v>78</v>
      </c>
      <c r="K62" s="3"/>
      <c r="L62" s="125" t="s">
        <v>28</v>
      </c>
      <c r="M62" s="68">
        <f>C65</f>
      </c>
      <c r="N62" s="68" t="str">
        <f>C63</f>
        <v>Javůrek Roman (KST Slatina)</v>
      </c>
      <c r="O62" s="69"/>
    </row>
    <row r="63" spans="1:15" ht="13.5" customHeight="1">
      <c r="A63" s="120">
        <v>3</v>
      </c>
      <c r="B63" s="121">
        <v>14</v>
      </c>
      <c r="C63" s="19" t="str">
        <f>IF($B63="","",CONCATENATE(VLOOKUP($B63,'SL-D'!$A$5:$F$68,3)," (",VLOOKUP($B63,'SL-D'!$A$5:$F$68,5),")"))</f>
        <v>Javůrek Roman (KST Slatina)</v>
      </c>
      <c r="D63" s="51" t="str">
        <f>IF(O64=0,"",O64)</f>
        <v>1:3</v>
      </c>
      <c r="E63" s="52" t="str">
        <f>IF(F62="3:0","0:3",IF(F62="3:1","1:3",IF(F62="3:2","2:3",IF(F62="0:3","3:0",IF(F62="1:3","3:1",IF(F62="2:3","3:2",""))))))</f>
        <v>3:0</v>
      </c>
      <c r="F63" s="44"/>
      <c r="G63" s="53" t="str">
        <f>IF(O61=0,"",O61)</f>
        <v>0:3</v>
      </c>
      <c r="H63" s="54">
        <f>IF(F65="3:0","0:3",IF(F65="3:1","1:3",IF(F65="3:2","2:3",IF(F65="0:3","3:0",IF(F65="1:3","3:1",IF(F65="2:3","3:2",""))))))</f>
      </c>
      <c r="I63" s="52">
        <v>1</v>
      </c>
      <c r="J63" s="54" t="s">
        <v>9</v>
      </c>
      <c r="K63" s="3"/>
      <c r="L63" s="128" t="s">
        <v>5</v>
      </c>
      <c r="M63" s="70" t="str">
        <f>C61</f>
        <v>Novák David (TJ Sport Kladno)</v>
      </c>
      <c r="N63" s="70" t="str">
        <f>C62</f>
        <v>Pachman Jiří (Sokol Buštěhrad)</v>
      </c>
      <c r="O63" s="71" t="s">
        <v>74</v>
      </c>
    </row>
    <row r="64" spans="1:15" ht="13.5" customHeight="1">
      <c r="A64" s="120">
        <v>4</v>
      </c>
      <c r="B64" s="121">
        <v>32</v>
      </c>
      <c r="C64" s="19" t="str">
        <f>IF($B64="","",CONCATENATE(VLOOKUP($B64,'SL-D'!$A$5:$F$68,3)," (",VLOOKUP($B64,'SL-D'!$A$5:$F$68,5),")"))</f>
        <v> ()</v>
      </c>
      <c r="D64" s="51" t="str">
        <f>IF(G61="3:0","0:3",IF(G61="3:1","1:3",IF(G61="3:2","2:3",IF(G61="0:3","3:0",IF(G61="1:3","3:1",IF(G61="2:3","3:2",""))))))</f>
        <v>3:1</v>
      </c>
      <c r="E64" s="52" t="str">
        <f>IF(O68=0,"",O68)</f>
        <v>3:0</v>
      </c>
      <c r="F64" s="53" t="str">
        <f>IF(G63="3:0","0:3",IF(G63="3:1","1:3",IF(G63="3:2","2:3",IF(G63="0:3","3:0",IF(G63="1:3","3:1",IF(G63="2:3","3:2",""))))))</f>
        <v>3:0</v>
      </c>
      <c r="G64" s="44"/>
      <c r="H64" s="54">
        <f>IF(O65=0,"",O65)</f>
      </c>
      <c r="I64" s="52">
        <v>3</v>
      </c>
      <c r="J64" s="54" t="s">
        <v>16</v>
      </c>
      <c r="K64" s="3"/>
      <c r="L64" s="125" t="s">
        <v>7</v>
      </c>
      <c r="M64" s="68" t="str">
        <f>C63</f>
        <v>Javůrek Roman (KST Slatina)</v>
      </c>
      <c r="N64" s="68" t="str">
        <f>C61</f>
        <v>Novák David (TJ Sport Kladno)</v>
      </c>
      <c r="O64" s="69" t="s">
        <v>79</v>
      </c>
    </row>
    <row r="65" spans="1:15" ht="13.5" customHeight="1">
      <c r="A65" s="123">
        <v>5</v>
      </c>
      <c r="B65" s="124"/>
      <c r="C65" s="33">
        <f>IF($B65="","",CONCATENATE(VLOOKUP($B65,'SL-D'!$A$5:$F$68,3)," (",VLOOKUP($B65,'SL-D'!$A$5:$F$68,5),")"))</f>
      </c>
      <c r="D65" s="55">
        <f>IF(O69=0,"",O69)</f>
      </c>
      <c r="E65" s="56">
        <f>IF(H62="3:0","0:3",IF(H62="3:1","1:3",IF(H62="3:2","2:3",IF(H62="0:3","3:0",IF(H62="1:3","3:1",IF(H62="2:3","3:2",""))))))</f>
      </c>
      <c r="F65" s="57">
        <f>IF(O62=0,"",O62)</f>
      </c>
      <c r="G65" s="57">
        <f>IF(H64="3:0","0:3",IF(H64="3:1","1:3",IF(H64="3:2","2:3",IF(H64="0:3","3:0",IF(H64="1:3","3:1",IF(H64="2:3","3:2",""))))))</f>
      </c>
      <c r="H65" s="45"/>
      <c r="I65" s="56"/>
      <c r="J65" s="58"/>
      <c r="K65" s="3"/>
      <c r="L65" s="128" t="s">
        <v>29</v>
      </c>
      <c r="M65" s="70" t="str">
        <f>C64</f>
        <v> ()</v>
      </c>
      <c r="N65" s="70">
        <f>C65</f>
      </c>
      <c r="O65" s="71"/>
    </row>
    <row r="66" spans="12:15" ht="13.5" customHeight="1">
      <c r="L66" s="125" t="s">
        <v>2</v>
      </c>
      <c r="M66" s="68" t="str">
        <f>C61</f>
        <v>Novák David (TJ Sport Kladno)</v>
      </c>
      <c r="N66" s="68" t="str">
        <f>C64</f>
        <v> ()</v>
      </c>
      <c r="O66" s="69" t="s">
        <v>79</v>
      </c>
    </row>
    <row r="67" spans="12:15" ht="13.5" customHeight="1">
      <c r="L67" s="128" t="s">
        <v>3</v>
      </c>
      <c r="M67" s="70" t="str">
        <f>C62</f>
        <v>Pachman Jiří (Sokol Buštěhrad)</v>
      </c>
      <c r="N67" s="70" t="str">
        <f>C63</f>
        <v>Javůrek Roman (KST Slatina)</v>
      </c>
      <c r="O67" s="71" t="s">
        <v>76</v>
      </c>
    </row>
    <row r="68" spans="12:15" ht="13.5" customHeight="1">
      <c r="L68" s="129" t="s">
        <v>30</v>
      </c>
      <c r="M68" s="66" t="str">
        <f>C64</f>
        <v> ()</v>
      </c>
      <c r="N68" s="66" t="str">
        <f>C62</f>
        <v>Pachman Jiří (Sokol Buštěhrad)</v>
      </c>
      <c r="O68" s="67" t="s">
        <v>74</v>
      </c>
    </row>
    <row r="69" spans="12:15" ht="13.5" customHeight="1">
      <c r="L69" s="128" t="s">
        <v>31</v>
      </c>
      <c r="M69" s="70">
        <f>C65</f>
      </c>
      <c r="N69" s="70" t="str">
        <f>C61</f>
        <v>Novák David (TJ Sport Kladno)</v>
      </c>
      <c r="O69" s="71"/>
    </row>
    <row r="71" spans="1:15" ht="13.5" customHeight="1">
      <c r="A71" s="157" t="s">
        <v>42</v>
      </c>
      <c r="B71" s="158"/>
      <c r="C71" s="159"/>
      <c r="D71" s="113">
        <v>1</v>
      </c>
      <c r="E71" s="116">
        <v>2</v>
      </c>
      <c r="F71" s="114">
        <v>3</v>
      </c>
      <c r="G71" s="114">
        <v>4</v>
      </c>
      <c r="H71" s="115">
        <v>5</v>
      </c>
      <c r="I71" s="116" t="s">
        <v>0</v>
      </c>
      <c r="J71" s="115" t="s">
        <v>1</v>
      </c>
      <c r="K71" s="3"/>
      <c r="L71" s="125" t="s">
        <v>26</v>
      </c>
      <c r="M71" s="68" t="str">
        <f>C73</f>
        <v>Macháček Otakar (TSM GRAST Kladno)</v>
      </c>
      <c r="N71" s="68">
        <f>C76</f>
      </c>
      <c r="O71" s="69"/>
    </row>
    <row r="72" spans="1:15" ht="13.5" customHeight="1">
      <c r="A72" s="118">
        <v>1</v>
      </c>
      <c r="B72" s="119">
        <v>7</v>
      </c>
      <c r="C72" s="16" t="str">
        <f>IF($B72="","",CONCATENATE(VLOOKUP($B72,'SL-D'!$A$5:$F$68,3)," (",VLOOKUP($B72,'SL-D'!$A$5:$F$68,5),")"))</f>
        <v>Horbaj Dušan (TJ Sport Kladno)</v>
      </c>
      <c r="D72" s="43"/>
      <c r="E72" s="46" t="str">
        <f>IF(O74=0,"",O74)</f>
        <v>3:0</v>
      </c>
      <c r="F72" s="47" t="str">
        <f>IF(D74="3:0","0:3",IF(D74="3:1","1:3",IF(D74="3:2","2:3",IF(D74="0:3","3:0",IF(D74="1:3","3:1",IF(D74="2:3","3:2",""))))))</f>
        <v>3:0</v>
      </c>
      <c r="G72" s="47" t="str">
        <f>IF(O77=0,"",O77)</f>
        <v>3:0</v>
      </c>
      <c r="H72" s="48">
        <f>IF(D76="3:0","0:3",IF(D76="3:1","1:3",IF(D76="3:2","2:3",IF(D76="0:3","3:0",IF(D76="1:3","3:1",IF(D76="2:3","3:2",""))))))</f>
      </c>
      <c r="I72" s="49">
        <v>3</v>
      </c>
      <c r="J72" s="50" t="s">
        <v>16</v>
      </c>
      <c r="K72" s="3"/>
      <c r="L72" s="128" t="s">
        <v>27</v>
      </c>
      <c r="M72" s="70" t="str">
        <f>C74</f>
        <v>Burgr Martin (TJ Sport Kladno)</v>
      </c>
      <c r="N72" s="70" t="str">
        <f>C75</f>
        <v> ()</v>
      </c>
      <c r="O72" s="71" t="s">
        <v>75</v>
      </c>
    </row>
    <row r="73" spans="1:15" ht="13.5" customHeight="1">
      <c r="A73" s="120">
        <v>2</v>
      </c>
      <c r="B73" s="121">
        <v>22</v>
      </c>
      <c r="C73" s="19" t="str">
        <f>IF($B73="","",CONCATENATE(VLOOKUP($B73,'SL-D'!$A$5:$F$68,3)," (",VLOOKUP($B73,'SL-D'!$A$5:$F$68,5),")"))</f>
        <v>Macháček Otakar (TSM GRAST Kladno)</v>
      </c>
      <c r="D73" s="51" t="str">
        <f>IF(E72="3:0","0:3",IF(E72="3:1","1:3",IF(E72="3:2","2:3",IF(E72="0:3","3:0",IF(E72="1:3","3:1",IF(E72="2:3","3:2",""))))))</f>
        <v>0:3</v>
      </c>
      <c r="E73" s="59"/>
      <c r="F73" s="53" t="str">
        <f>IF(O78=0,"",O78)</f>
        <v>0:3</v>
      </c>
      <c r="G73" s="53" t="str">
        <f>IF(E75="3:0","0:3",IF(E75="3:1","1:3",IF(E75="3:2","2:3",IF(E75="0:3","3:0",IF(E75="1:3","3:1",IF(E75="2:3","3:2",""))))))</f>
        <v>0:3</v>
      </c>
      <c r="H73" s="54">
        <f>IF(O71=0,"",O71)</f>
      </c>
      <c r="I73" s="52">
        <v>0</v>
      </c>
      <c r="J73" s="54" t="s">
        <v>78</v>
      </c>
      <c r="K73" s="3"/>
      <c r="L73" s="125" t="s">
        <v>28</v>
      </c>
      <c r="M73" s="68">
        <f>C76</f>
      </c>
      <c r="N73" s="68" t="str">
        <f>C74</f>
        <v>Burgr Martin (TJ Sport Kladno)</v>
      </c>
      <c r="O73" s="69"/>
    </row>
    <row r="74" spans="1:15" ht="13.5" customHeight="1">
      <c r="A74" s="120">
        <v>3</v>
      </c>
      <c r="B74" s="121">
        <v>15</v>
      </c>
      <c r="C74" s="19" t="str">
        <f>IF($B74="","",CONCATENATE(VLOOKUP($B74,'SL-D'!$A$5:$F$68,3)," (",VLOOKUP($B74,'SL-D'!$A$5:$F$68,5),")"))</f>
        <v>Burgr Martin (TJ Sport Kladno)</v>
      </c>
      <c r="D74" s="51" t="str">
        <f>IF(O75=0,"",O75)</f>
        <v>0:3</v>
      </c>
      <c r="E74" s="52" t="str">
        <f>IF(F73="3:0","0:3",IF(F73="3:1","1:3",IF(F73="3:2","2:3",IF(F73="0:3","3:0",IF(F73="1:3","3:1",IF(F73="2:3","3:2",""))))))</f>
        <v>3:0</v>
      </c>
      <c r="F74" s="44"/>
      <c r="G74" s="53" t="str">
        <f>IF(O72=0,"",O72)</f>
        <v>3:1</v>
      </c>
      <c r="H74" s="54">
        <f>IF(F76="3:0","0:3",IF(F76="3:1","1:3",IF(F76="3:2","2:3",IF(F76="0:3","3:0",IF(F76="1:3","3:1",IF(F76="2:3","3:2",""))))))</f>
      </c>
      <c r="I74" s="52">
        <v>2</v>
      </c>
      <c r="J74" s="54" t="s">
        <v>17</v>
      </c>
      <c r="K74" s="3"/>
      <c r="L74" s="128" t="s">
        <v>5</v>
      </c>
      <c r="M74" s="70" t="str">
        <f>C72</f>
        <v>Horbaj Dušan (TJ Sport Kladno)</v>
      </c>
      <c r="N74" s="70" t="str">
        <f>C73</f>
        <v>Macháček Otakar (TSM GRAST Kladno)</v>
      </c>
      <c r="O74" s="71" t="s">
        <v>74</v>
      </c>
    </row>
    <row r="75" spans="1:15" ht="13.5" customHeight="1">
      <c r="A75" s="120">
        <v>4</v>
      </c>
      <c r="B75" s="121">
        <v>31</v>
      </c>
      <c r="C75" s="19" t="str">
        <f>IF($B75="","",CONCATENATE(VLOOKUP($B75,'SL-D'!$A$5:$F$68,3)," (",VLOOKUP($B75,'SL-D'!$A$5:$F$68,5),")"))</f>
        <v> ()</v>
      </c>
      <c r="D75" s="51" t="str">
        <f>IF(G72="3:0","0:3",IF(G72="3:1","1:3",IF(G72="3:2","2:3",IF(G72="0:3","3:0",IF(G72="1:3","3:1",IF(G72="2:3","3:2",""))))))</f>
        <v>0:3</v>
      </c>
      <c r="E75" s="52" t="str">
        <f>IF(O79=0,"",O79)</f>
        <v>3:0</v>
      </c>
      <c r="F75" s="53" t="str">
        <f>IF(G74="3:0","0:3",IF(G74="3:1","1:3",IF(G74="3:2","2:3",IF(G74="0:3","3:0",IF(G74="1:3","3:1",IF(G74="2:3","3:2",""))))))</f>
        <v>1:3</v>
      </c>
      <c r="G75" s="44"/>
      <c r="H75" s="54">
        <f>IF(O76=0,"",O76)</f>
      </c>
      <c r="I75" s="52">
        <v>1</v>
      </c>
      <c r="J75" s="54" t="s">
        <v>9</v>
      </c>
      <c r="K75" s="3"/>
      <c r="L75" s="125" t="s">
        <v>7</v>
      </c>
      <c r="M75" s="68" t="str">
        <f>C74</f>
        <v>Burgr Martin (TJ Sport Kladno)</v>
      </c>
      <c r="N75" s="68" t="str">
        <f>C72</f>
        <v>Horbaj Dušan (TJ Sport Kladno)</v>
      </c>
      <c r="O75" s="69" t="s">
        <v>76</v>
      </c>
    </row>
    <row r="76" spans="1:15" ht="13.5" customHeight="1">
      <c r="A76" s="123">
        <v>5</v>
      </c>
      <c r="B76" s="124"/>
      <c r="C76" s="33">
        <f>IF($B76="","",CONCATENATE(VLOOKUP($B76,'SL-D'!$A$5:$F$68,3)," (",VLOOKUP($B76,'SL-D'!$A$5:$F$68,5),")"))</f>
      </c>
      <c r="D76" s="55">
        <f>IF(O80=0,"",O80)</f>
      </c>
      <c r="E76" s="56">
        <f>IF(H73="3:0","0:3",IF(H73="3:1","1:3",IF(H73="3:2","2:3",IF(H73="0:3","3:0",IF(H73="1:3","3:1",IF(H73="2:3","3:2",""))))))</f>
      </c>
      <c r="F76" s="57">
        <f>IF(O73=0,"",O73)</f>
      </c>
      <c r="G76" s="57">
        <f>IF(H75="3:0","0:3",IF(H75="3:1","1:3",IF(H75="3:2","2:3",IF(H75="0:3","3:0",IF(H75="1:3","3:1",IF(H75="2:3","3:2",""))))))</f>
      </c>
      <c r="H76" s="45"/>
      <c r="I76" s="56"/>
      <c r="J76" s="58"/>
      <c r="K76" s="3"/>
      <c r="L76" s="128" t="s">
        <v>29</v>
      </c>
      <c r="M76" s="70" t="str">
        <f>C75</f>
        <v> ()</v>
      </c>
      <c r="N76" s="70">
        <f>C76</f>
      </c>
      <c r="O76" s="71"/>
    </row>
    <row r="77" spans="12:15" ht="13.5" customHeight="1">
      <c r="L77" s="125" t="s">
        <v>2</v>
      </c>
      <c r="M77" s="68" t="str">
        <f>C72</f>
        <v>Horbaj Dušan (TJ Sport Kladno)</v>
      </c>
      <c r="N77" s="68" t="str">
        <f>C75</f>
        <v> ()</v>
      </c>
      <c r="O77" s="69" t="s">
        <v>74</v>
      </c>
    </row>
    <row r="78" spans="12:15" ht="13.5" customHeight="1">
      <c r="L78" s="128" t="s">
        <v>3</v>
      </c>
      <c r="M78" s="70" t="str">
        <f>C73</f>
        <v>Macháček Otakar (TSM GRAST Kladno)</v>
      </c>
      <c r="N78" s="70" t="str">
        <f>C74</f>
        <v>Burgr Martin (TJ Sport Kladno)</v>
      </c>
      <c r="O78" s="71" t="s">
        <v>76</v>
      </c>
    </row>
    <row r="79" spans="12:15" ht="13.5" customHeight="1">
      <c r="L79" s="129" t="s">
        <v>30</v>
      </c>
      <c r="M79" s="66" t="str">
        <f>C75</f>
        <v> ()</v>
      </c>
      <c r="N79" s="66" t="str">
        <f>C73</f>
        <v>Macháček Otakar (TSM GRAST Kladno)</v>
      </c>
      <c r="O79" s="67" t="s">
        <v>74</v>
      </c>
    </row>
    <row r="80" spans="12:15" ht="13.5" customHeight="1">
      <c r="L80" s="128" t="s">
        <v>31</v>
      </c>
      <c r="M80" s="70">
        <f>C76</f>
      </c>
      <c r="N80" s="70" t="str">
        <f>C72</f>
        <v>Horbaj Dušan (TJ Sport Kladno)</v>
      </c>
      <c r="O80" s="71"/>
    </row>
    <row r="82" spans="1:15" ht="13.5" customHeight="1">
      <c r="A82" s="157" t="s">
        <v>43</v>
      </c>
      <c r="B82" s="158"/>
      <c r="C82" s="159"/>
      <c r="D82" s="113">
        <v>1</v>
      </c>
      <c r="E82" s="116">
        <v>2</v>
      </c>
      <c r="F82" s="114">
        <v>3</v>
      </c>
      <c r="G82" s="114">
        <v>4</v>
      </c>
      <c r="H82" s="115">
        <v>5</v>
      </c>
      <c r="I82" s="116" t="s">
        <v>0</v>
      </c>
      <c r="J82" s="115" t="s">
        <v>1</v>
      </c>
      <c r="K82" s="3"/>
      <c r="L82" s="125" t="s">
        <v>26</v>
      </c>
      <c r="M82" s="68" t="str">
        <f>C84</f>
        <v>Krous Martin (Sokol Unhošť)</v>
      </c>
      <c r="N82" s="68">
        <f>C87</f>
      </c>
      <c r="O82" s="69"/>
    </row>
    <row r="83" spans="1:15" ht="13.5" customHeight="1">
      <c r="A83" s="118">
        <v>1</v>
      </c>
      <c r="B83" s="119">
        <v>8</v>
      </c>
      <c r="C83" s="16" t="str">
        <f>IF($B83="","",CONCATENATE(VLOOKUP($B83,'SL-D'!$A$5:$F$68,3)," (",VLOOKUP($B83,'SL-D'!$A$5:$F$68,5),")"))</f>
        <v>Škach Jaroslav (TJ Sport Kladno)</v>
      </c>
      <c r="D83" s="43"/>
      <c r="E83" s="46" t="str">
        <f>IF(O85=0,"",O85)</f>
        <v>3:0</v>
      </c>
      <c r="F83" s="47" t="str">
        <f>IF(D85="3:0","0:3",IF(D85="3:1","1:3",IF(D85="3:2","2:3",IF(D85="0:3","3:0",IF(D85="1:3","3:1",IF(D85="2:3","3:2",""))))))</f>
        <v>3:0</v>
      </c>
      <c r="G83" s="47" t="str">
        <f>IF(O88=0,"",O88)</f>
        <v>3:1</v>
      </c>
      <c r="H83" s="48">
        <f>IF(D87="3:0","0:3",IF(D87="3:1","1:3",IF(D87="3:2","2:3",IF(D87="0:3","3:0",IF(D87="1:3","3:1",IF(D87="2:3","3:2",""))))))</f>
      </c>
      <c r="I83" s="49">
        <v>3</v>
      </c>
      <c r="J83" s="50" t="s">
        <v>16</v>
      </c>
      <c r="K83" s="3"/>
      <c r="L83" s="128" t="s">
        <v>27</v>
      </c>
      <c r="M83" s="70" t="str">
        <f>C85</f>
        <v>Procházka Ondřej (TJ Sport Kladno)</v>
      </c>
      <c r="N83" s="70" t="str">
        <f>C86</f>
        <v> ()</v>
      </c>
      <c r="O83" s="71" t="s">
        <v>75</v>
      </c>
    </row>
    <row r="84" spans="1:15" ht="13.5" customHeight="1">
      <c r="A84" s="120">
        <v>2</v>
      </c>
      <c r="B84" s="121">
        <v>20</v>
      </c>
      <c r="C84" s="19" t="str">
        <f>IF($B84="","",CONCATENATE(VLOOKUP($B84,'SL-D'!$A$5:$F$68,3)," (",VLOOKUP($B84,'SL-D'!$A$5:$F$68,5),")"))</f>
        <v>Krous Martin (Sokol Unhošť)</v>
      </c>
      <c r="D84" s="51" t="str">
        <f>IF(E83="3:0","0:3",IF(E83="3:1","1:3",IF(E83="3:2","2:3",IF(E83="0:3","3:0",IF(E83="1:3","3:1",IF(E83="2:3","3:2",""))))))</f>
        <v>0:3</v>
      </c>
      <c r="E84" s="59"/>
      <c r="F84" s="53" t="str">
        <f>IF(O89=0,"",O89)</f>
        <v>0:3</v>
      </c>
      <c r="G84" s="53" t="str">
        <f>IF(E86="3:0","0:3",IF(E86="3:1","1:3",IF(E86="3:2","2:3",IF(E86="0:3","3:0",IF(E86="1:3","3:1",IF(E86="2:3","3:2",""))))))</f>
        <v>1:3</v>
      </c>
      <c r="H84" s="54">
        <f>IF(O82=0,"",O82)</f>
      </c>
      <c r="I84" s="52">
        <v>0</v>
      </c>
      <c r="J84" s="54" t="s">
        <v>78</v>
      </c>
      <c r="K84" s="3"/>
      <c r="L84" s="125" t="s">
        <v>28</v>
      </c>
      <c r="M84" s="68">
        <f>C87</f>
      </c>
      <c r="N84" s="68" t="str">
        <f>C85</f>
        <v>Procházka Ondřej (TJ Sport Kladno)</v>
      </c>
      <c r="O84" s="69"/>
    </row>
    <row r="85" spans="1:15" ht="13.5" customHeight="1">
      <c r="A85" s="120">
        <v>3</v>
      </c>
      <c r="B85" s="121">
        <v>12</v>
      </c>
      <c r="C85" s="19" t="str">
        <f>IF($B85="","",CONCATENATE(VLOOKUP($B85,'SL-D'!$A$5:$F$68,3)," (",VLOOKUP($B85,'SL-D'!$A$5:$F$68,5),")"))</f>
        <v>Procházka Ondřej (TJ Sport Kladno)</v>
      </c>
      <c r="D85" s="51" t="str">
        <f>IF(O86=0,"",O86)</f>
        <v>0:3</v>
      </c>
      <c r="E85" s="52" t="str">
        <f>IF(F84="3:0","0:3",IF(F84="3:1","1:3",IF(F84="3:2","2:3",IF(F84="0:3","3:0",IF(F84="1:3","3:1",IF(F84="2:3","3:2",""))))))</f>
        <v>3:0</v>
      </c>
      <c r="F85" s="44"/>
      <c r="G85" s="53" t="str">
        <f>IF(O83=0,"",O83)</f>
        <v>3:1</v>
      </c>
      <c r="H85" s="54">
        <f>IF(F87="3:0","0:3",IF(F87="3:1","1:3",IF(F87="3:2","2:3",IF(F87="0:3","3:0",IF(F87="1:3","3:1",IF(F87="2:3","3:2",""))))))</f>
      </c>
      <c r="I85" s="52">
        <v>2</v>
      </c>
      <c r="J85" s="54" t="s">
        <v>17</v>
      </c>
      <c r="K85" s="3"/>
      <c r="L85" s="128" t="s">
        <v>5</v>
      </c>
      <c r="M85" s="70" t="str">
        <f>C83</f>
        <v>Škach Jaroslav (TJ Sport Kladno)</v>
      </c>
      <c r="N85" s="70" t="str">
        <f>C84</f>
        <v>Krous Martin (Sokol Unhošť)</v>
      </c>
      <c r="O85" s="71" t="s">
        <v>74</v>
      </c>
    </row>
    <row r="86" spans="1:15" ht="13.5" customHeight="1">
      <c r="A86" s="120">
        <v>4</v>
      </c>
      <c r="B86" s="121">
        <v>28</v>
      </c>
      <c r="C86" s="19" t="str">
        <f>IF($B86="","",CONCATENATE(VLOOKUP($B86,'SL-D'!$A$5:$F$68,3)," (",VLOOKUP($B86,'SL-D'!$A$5:$F$68,5),")"))</f>
        <v> ()</v>
      </c>
      <c r="D86" s="51" t="str">
        <f>IF(G83="3:0","0:3",IF(G83="3:1","1:3",IF(G83="3:2","2:3",IF(G83="0:3","3:0",IF(G83="1:3","3:1",IF(G83="2:3","3:2",""))))))</f>
        <v>1:3</v>
      </c>
      <c r="E86" s="52" t="str">
        <f>IF(O90=0,"",O90)</f>
        <v>3:1</v>
      </c>
      <c r="F86" s="53" t="str">
        <f>IF(G85="3:0","0:3",IF(G85="3:1","1:3",IF(G85="3:2","2:3",IF(G85="0:3","3:0",IF(G85="1:3","3:1",IF(G85="2:3","3:2",""))))))</f>
        <v>1:3</v>
      </c>
      <c r="G86" s="44"/>
      <c r="H86" s="54">
        <f>IF(O87=0,"",O87)</f>
      </c>
      <c r="I86" s="52">
        <v>1</v>
      </c>
      <c r="J86" s="54" t="s">
        <v>9</v>
      </c>
      <c r="K86" s="3"/>
      <c r="L86" s="125" t="s">
        <v>7</v>
      </c>
      <c r="M86" s="68" t="str">
        <f>C85</f>
        <v>Procházka Ondřej (TJ Sport Kladno)</v>
      </c>
      <c r="N86" s="68" t="str">
        <f>C83</f>
        <v>Škach Jaroslav (TJ Sport Kladno)</v>
      </c>
      <c r="O86" s="69" t="s">
        <v>76</v>
      </c>
    </row>
    <row r="87" spans="1:15" ht="13.5" customHeight="1">
      <c r="A87" s="123">
        <v>5</v>
      </c>
      <c r="B87" s="124"/>
      <c r="C87" s="33">
        <f>IF($B87="","",CONCATENATE(VLOOKUP($B87,'SL-D'!$A$5:$F$68,3)," (",VLOOKUP($B87,'SL-D'!$A$5:$F$68,5),")"))</f>
      </c>
      <c r="D87" s="55">
        <f>IF(O91=0,"",O91)</f>
      </c>
      <c r="E87" s="56">
        <f>IF(H84="3:0","0:3",IF(H84="3:1","1:3",IF(H84="3:2","2:3",IF(H84="0:3","3:0",IF(H84="1:3","3:1",IF(H84="2:3","3:2",""))))))</f>
      </c>
      <c r="F87" s="57">
        <f>IF(O84=0,"",O84)</f>
      </c>
      <c r="G87" s="57">
        <f>IF(H86="3:0","0:3",IF(H86="3:1","1:3",IF(H86="3:2","2:3",IF(H86="0:3","3:0",IF(H86="1:3","3:1",IF(H86="2:3","3:2",""))))))</f>
      </c>
      <c r="H87" s="45"/>
      <c r="I87" s="56"/>
      <c r="J87" s="58"/>
      <c r="K87" s="3"/>
      <c r="L87" s="128" t="s">
        <v>29</v>
      </c>
      <c r="M87" s="70" t="str">
        <f>C86</f>
        <v> ()</v>
      </c>
      <c r="N87" s="70">
        <f>C87</f>
      </c>
      <c r="O87" s="71"/>
    </row>
    <row r="88" spans="12:15" ht="13.5" customHeight="1">
      <c r="L88" s="125" t="s">
        <v>2</v>
      </c>
      <c r="M88" s="68" t="str">
        <f>C83</f>
        <v>Škach Jaroslav (TJ Sport Kladno)</v>
      </c>
      <c r="N88" s="68" t="str">
        <f>C86</f>
        <v> ()</v>
      </c>
      <c r="O88" s="69" t="s">
        <v>75</v>
      </c>
    </row>
    <row r="89" spans="12:15" ht="13.5" customHeight="1">
      <c r="L89" s="128" t="s">
        <v>3</v>
      </c>
      <c r="M89" s="70" t="str">
        <f>C84</f>
        <v>Krous Martin (Sokol Unhošť)</v>
      </c>
      <c r="N89" s="70" t="str">
        <f>C85</f>
        <v>Procházka Ondřej (TJ Sport Kladno)</v>
      </c>
      <c r="O89" s="71" t="s">
        <v>76</v>
      </c>
    </row>
    <row r="90" spans="12:15" ht="13.5" customHeight="1">
      <c r="L90" s="129" t="s">
        <v>30</v>
      </c>
      <c r="M90" s="66" t="str">
        <f>C86</f>
        <v> ()</v>
      </c>
      <c r="N90" s="66" t="str">
        <f>C84</f>
        <v>Krous Martin (Sokol Unhošť)</v>
      </c>
      <c r="O90" s="67" t="s">
        <v>75</v>
      </c>
    </row>
    <row r="91" spans="12:15" ht="13.5" customHeight="1">
      <c r="L91" s="128" t="s">
        <v>31</v>
      </c>
      <c r="M91" s="70">
        <f>C87</f>
      </c>
      <c r="N91" s="70" t="str">
        <f>C83</f>
        <v>Škach Jaroslav (TJ Sport Kladno)</v>
      </c>
      <c r="O91" s="71"/>
    </row>
  </sheetData>
  <sheetProtection/>
  <mergeCells count="9">
    <mergeCell ref="A71:C71"/>
    <mergeCell ref="A82:C82"/>
    <mergeCell ref="A60:C60"/>
    <mergeCell ref="H1:J1"/>
    <mergeCell ref="A5:C5"/>
    <mergeCell ref="A16:C16"/>
    <mergeCell ref="A27:C27"/>
    <mergeCell ref="A38:C38"/>
    <mergeCell ref="A49:C49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2" width="3.75390625" style="11" customWidth="1"/>
    <col min="3" max="3" width="37.75390625" style="23" customWidth="1"/>
    <col min="4" max="10" width="4.75390625" style="4" customWidth="1"/>
    <col min="11" max="11" width="1.75390625" style="4" customWidth="1"/>
    <col min="12" max="12" width="6.75390625" style="4" customWidth="1"/>
    <col min="13" max="14" width="37.75390625" style="15" customWidth="1"/>
    <col min="15" max="15" width="4.75390625" style="42" customWidth="1"/>
    <col min="16" max="16384" width="9.125" style="15" customWidth="1"/>
  </cols>
  <sheetData>
    <row r="1" spans="1:15" s="13" customFormat="1" ht="13.5" customHeight="1">
      <c r="A1" s="13" t="str">
        <f>'SL-D'!$A$1</f>
        <v>Regionální  svaz stolního tenisu</v>
      </c>
      <c r="B1" s="98"/>
      <c r="C1" s="98"/>
      <c r="D1" s="98"/>
      <c r="E1" s="98"/>
      <c r="H1" s="156">
        <f>'SL-D'!$F$1</f>
        <v>41237</v>
      </c>
      <c r="I1" s="156"/>
      <c r="J1" s="156"/>
      <c r="K1" s="38"/>
      <c r="O1" s="100"/>
    </row>
    <row r="2" spans="1:15" s="13" customFormat="1" ht="13.5" customHeight="1">
      <c r="A2" s="98" t="str">
        <f>'SL-D'!$A$2</f>
        <v>Regionální přebor 2012</v>
      </c>
      <c r="B2" s="98"/>
      <c r="C2" s="98"/>
      <c r="D2" s="98"/>
      <c r="E2" s="98"/>
      <c r="I2" s="14"/>
      <c r="J2" s="38" t="str">
        <f>'SL-D'!$F$2</f>
        <v>Regionální soutěže</v>
      </c>
      <c r="K2" s="38"/>
      <c r="O2" s="100"/>
    </row>
    <row r="3" spans="1:15" s="13" customFormat="1" ht="13.5" customHeight="1">
      <c r="A3" s="13" t="str">
        <f>'SL-D'!$A$3</f>
        <v>TJ Sport Kladno</v>
      </c>
      <c r="B3" s="98"/>
      <c r="C3" s="98"/>
      <c r="D3" s="98"/>
      <c r="E3" s="98"/>
      <c r="I3" s="14"/>
      <c r="J3" s="38" t="s">
        <v>54</v>
      </c>
      <c r="K3" s="38"/>
      <c r="O3" s="100"/>
    </row>
    <row r="5" spans="1:15" ht="13.5" customHeight="1">
      <c r="A5" s="157" t="s">
        <v>8</v>
      </c>
      <c r="B5" s="158"/>
      <c r="C5" s="159"/>
      <c r="D5" s="113">
        <v>1</v>
      </c>
      <c r="E5" s="116">
        <v>2</v>
      </c>
      <c r="F5" s="114">
        <v>3</v>
      </c>
      <c r="G5" s="114">
        <v>4</v>
      </c>
      <c r="H5" s="115">
        <v>5</v>
      </c>
      <c r="I5" s="116" t="s">
        <v>0</v>
      </c>
      <c r="J5" s="115" t="s">
        <v>1</v>
      </c>
      <c r="K5" s="3"/>
      <c r="L5" s="125" t="s">
        <v>26</v>
      </c>
      <c r="M5" s="68">
        <f>C7</f>
      </c>
      <c r="N5" s="68">
        <f>C10</f>
      </c>
      <c r="O5" s="69"/>
    </row>
    <row r="6" spans="1:15" ht="13.5" customHeight="1">
      <c r="A6" s="118">
        <v>1</v>
      </c>
      <c r="B6" s="119"/>
      <c r="C6" s="16">
        <f>IF($B6="","",CONCATENATE(VLOOKUP($B6,'SL-D'!$A$5:$F$68,3)," (",VLOOKUP($B6,'SL-D'!$A$5:$F$68,5),")"))</f>
      </c>
      <c r="D6" s="43"/>
      <c r="E6" s="46">
        <f>IF(O8=0,"",O8)</f>
      </c>
      <c r="F6" s="47">
        <f>IF(D8="3:0","0:3",IF(D8="3:1","1:3",IF(D8="3:2","2:3",IF(D8="0:3","3:0",IF(D8="1:3","3:1",IF(D8="2:3","3:2",""))))))</f>
      </c>
      <c r="G6" s="47">
        <f>IF(O11=0,"",O11)</f>
      </c>
      <c r="H6" s="48">
        <f>IF(D10="3:0","0:3",IF(D10="3:1","1:3",IF(D10="3:2","2:3",IF(D10="0:3","3:0",IF(D10="1:3","3:1",IF(D10="2:3","3:2",""))))))</f>
      </c>
      <c r="I6" s="49"/>
      <c r="J6" s="50"/>
      <c r="K6" s="3"/>
      <c r="L6" s="128" t="s">
        <v>27</v>
      </c>
      <c r="M6" s="70">
        <f>C8</f>
      </c>
      <c r="N6" s="70">
        <f>C9</f>
      </c>
      <c r="O6" s="71"/>
    </row>
    <row r="7" spans="1:15" ht="13.5" customHeight="1">
      <c r="A7" s="120">
        <v>2</v>
      </c>
      <c r="B7" s="121"/>
      <c r="C7" s="19">
        <f>IF($B7="","",CONCATENATE(VLOOKUP($B7,'SL-D'!$A$5:$F$68,3)," (",VLOOKUP($B7,'SL-D'!$A$5:$F$68,5),")"))</f>
      </c>
      <c r="D7" s="51">
        <f>IF(E6="3:0","0:3",IF(E6="3:1","1:3",IF(E6="3:2","2:3",IF(E6="0:3","3:0",IF(E6="1:3","3:1",IF(E6="2:3","3:2",""))))))</f>
      </c>
      <c r="E7" s="59"/>
      <c r="F7" s="53">
        <f>IF(O12=0,"",O12)</f>
      </c>
      <c r="G7" s="53">
        <f>IF(E9="3:0","0:3",IF(E9="3:1","1:3",IF(E9="3:2","2:3",IF(E9="0:3","3:0",IF(E9="1:3","3:1",IF(E9="2:3","3:2",""))))))</f>
      </c>
      <c r="H7" s="54">
        <f>IF(O5=0,"",O5)</f>
      </c>
      <c r="I7" s="52"/>
      <c r="J7" s="54"/>
      <c r="K7" s="3"/>
      <c r="L7" s="125" t="s">
        <v>28</v>
      </c>
      <c r="M7" s="68">
        <f>C10</f>
      </c>
      <c r="N7" s="68">
        <f>C8</f>
      </c>
      <c r="O7" s="69"/>
    </row>
    <row r="8" spans="1:15" ht="13.5" customHeight="1">
      <c r="A8" s="120">
        <v>3</v>
      </c>
      <c r="B8" s="121"/>
      <c r="C8" s="19">
        <f>IF($B8="","",CONCATENATE(VLOOKUP($B8,'SL-D'!$A$5:$F$68,3)," (",VLOOKUP($B8,'SL-D'!$A$5:$F$68,5),")"))</f>
      </c>
      <c r="D8" s="51">
        <f>IF(O9=0,"",O9)</f>
      </c>
      <c r="E8" s="52">
        <f>IF(F7="3:0","0:3",IF(F7="3:1","1:3",IF(F7="3:2","2:3",IF(F7="0:3","3:0",IF(F7="1:3","3:1",IF(F7="2:3","3:2",""))))))</f>
      </c>
      <c r="F8" s="44"/>
      <c r="G8" s="53">
        <f>IF(O6=0,"",O6)</f>
      </c>
      <c r="H8" s="54">
        <f>IF(F10="3:0","0:3",IF(F10="3:1","1:3",IF(F10="3:2","2:3",IF(F10="0:3","3:0",IF(F10="1:3","3:1",IF(F10="2:3","3:2",""))))))</f>
      </c>
      <c r="I8" s="52"/>
      <c r="J8" s="54"/>
      <c r="K8" s="3"/>
      <c r="L8" s="128" t="s">
        <v>5</v>
      </c>
      <c r="M8" s="70">
        <f>C6</f>
      </c>
      <c r="N8" s="70">
        <f>C7</f>
      </c>
      <c r="O8" s="71"/>
    </row>
    <row r="9" spans="1:15" ht="13.5" customHeight="1">
      <c r="A9" s="120">
        <v>4</v>
      </c>
      <c r="B9" s="121"/>
      <c r="C9" s="19">
        <f>IF($B9="","",CONCATENATE(VLOOKUP($B9,'SL-D'!$A$5:$F$68,3)," (",VLOOKUP($B9,'SL-D'!$A$5:$F$68,5),")"))</f>
      </c>
      <c r="D9" s="51">
        <f>IF(G6="3:0","0:3",IF(G6="3:1","1:3",IF(G6="3:2","2:3",IF(G6="0:3","3:0",IF(G6="1:3","3:1",IF(G6="2:3","3:2",""))))))</f>
      </c>
      <c r="E9" s="52">
        <f>IF(O13=0,"",O13)</f>
      </c>
      <c r="F9" s="53">
        <f>IF(G8="3:0","0:3",IF(G8="3:1","1:3",IF(G8="3:2","2:3",IF(G8="0:3","3:0",IF(G8="1:3","3:1",IF(G8="2:3","3:2",""))))))</f>
      </c>
      <c r="G9" s="44"/>
      <c r="H9" s="54">
        <f>IF(O10=0,"",O10)</f>
      </c>
      <c r="I9" s="52"/>
      <c r="J9" s="54"/>
      <c r="K9" s="3"/>
      <c r="L9" s="125" t="s">
        <v>7</v>
      </c>
      <c r="M9" s="68">
        <f>C8</f>
      </c>
      <c r="N9" s="68">
        <f>C6</f>
      </c>
      <c r="O9" s="69"/>
    </row>
    <row r="10" spans="1:15" ht="13.5" customHeight="1">
      <c r="A10" s="123">
        <v>5</v>
      </c>
      <c r="B10" s="124"/>
      <c r="C10" s="33">
        <f>IF($B10="","",CONCATENATE(VLOOKUP($B10,'SL-D'!$A$5:$F$68,3)," (",VLOOKUP($B10,'SL-D'!$A$5:$F$68,5),")"))</f>
      </c>
      <c r="D10" s="55">
        <f>IF(O14=0,"",O14)</f>
      </c>
      <c r="E10" s="56">
        <f>IF(H7="3:0","0:3",IF(H7="3:1","1:3",IF(H7="3:2","2:3",IF(H7="0:3","3:0",IF(H7="1:3","3:1",IF(H7="2:3","3:2",""))))))</f>
      </c>
      <c r="F10" s="57">
        <f>IF(O7=0,"",O7)</f>
      </c>
      <c r="G10" s="57">
        <f>IF(H9="3:0","0:3",IF(H9="3:1","1:3",IF(H9="3:2","2:3",IF(H9="0:3","3:0",IF(H9="1:3","3:1",IF(H9="2:3","3:2",""))))))</f>
      </c>
      <c r="H10" s="45"/>
      <c r="I10" s="56"/>
      <c r="J10" s="58"/>
      <c r="K10" s="3"/>
      <c r="L10" s="128" t="s">
        <v>29</v>
      </c>
      <c r="M10" s="70">
        <f>C9</f>
      </c>
      <c r="N10" s="70">
        <f>C10</f>
      </c>
      <c r="O10" s="71"/>
    </row>
    <row r="11" spans="12:15" ht="13.5" customHeight="1">
      <c r="L11" s="125" t="s">
        <v>2</v>
      </c>
      <c r="M11" s="68">
        <f>C6</f>
      </c>
      <c r="N11" s="68">
        <f>C9</f>
      </c>
      <c r="O11" s="69"/>
    </row>
    <row r="12" spans="12:15" ht="13.5" customHeight="1">
      <c r="L12" s="128" t="s">
        <v>3</v>
      </c>
      <c r="M12" s="70">
        <f>C7</f>
      </c>
      <c r="N12" s="70">
        <f>C8</f>
      </c>
      <c r="O12" s="71"/>
    </row>
    <row r="13" spans="12:15" ht="13.5" customHeight="1">
      <c r="L13" s="129" t="s">
        <v>30</v>
      </c>
      <c r="M13" s="66">
        <f>C9</f>
      </c>
      <c r="N13" s="66">
        <f>C7</f>
      </c>
      <c r="O13" s="67"/>
    </row>
    <row r="14" spans="12:15" ht="13.5" customHeight="1">
      <c r="L14" s="128" t="s">
        <v>31</v>
      </c>
      <c r="M14" s="70">
        <f>C10</f>
      </c>
      <c r="N14" s="70">
        <f>C6</f>
      </c>
      <c r="O14" s="71"/>
    </row>
    <row r="16" spans="1:15" ht="13.5" customHeight="1">
      <c r="A16" s="157" t="s">
        <v>37</v>
      </c>
      <c r="B16" s="158"/>
      <c r="C16" s="159"/>
      <c r="D16" s="113">
        <v>1</v>
      </c>
      <c r="E16" s="116">
        <v>2</v>
      </c>
      <c r="F16" s="114">
        <v>3</v>
      </c>
      <c r="G16" s="114">
        <v>4</v>
      </c>
      <c r="H16" s="115">
        <v>5</v>
      </c>
      <c r="I16" s="116" t="s">
        <v>0</v>
      </c>
      <c r="J16" s="115" t="s">
        <v>1</v>
      </c>
      <c r="K16" s="3"/>
      <c r="L16" s="125" t="s">
        <v>26</v>
      </c>
      <c r="M16" s="68">
        <f>C18</f>
      </c>
      <c r="N16" s="68">
        <f>C21</f>
      </c>
      <c r="O16" s="69"/>
    </row>
    <row r="17" spans="1:15" ht="13.5" customHeight="1">
      <c r="A17" s="118">
        <v>1</v>
      </c>
      <c r="B17" s="119"/>
      <c r="C17" s="16">
        <f>IF($B17="","",CONCATENATE(VLOOKUP($B17,'SL-D'!$A$5:$F$68,3)," (",VLOOKUP($B17,'SL-D'!$A$5:$F$68,5),")"))</f>
      </c>
      <c r="D17" s="43"/>
      <c r="E17" s="46">
        <f>IF(O19=0,"",O19)</f>
      </c>
      <c r="F17" s="47">
        <f>IF(D19="3:0","0:3",IF(D19="3:1","1:3",IF(D19="3:2","2:3",IF(D19="0:3","3:0",IF(D19="1:3","3:1",IF(D19="2:3","3:2",""))))))</f>
      </c>
      <c r="G17" s="47">
        <f>IF(O22=0,"",O22)</f>
      </c>
      <c r="H17" s="48">
        <f>IF(D21="3:0","0:3",IF(D21="3:1","1:3",IF(D21="3:2","2:3",IF(D21="0:3","3:0",IF(D21="1:3","3:1",IF(D21="2:3","3:2",""))))))</f>
      </c>
      <c r="I17" s="49"/>
      <c r="J17" s="50"/>
      <c r="K17" s="3"/>
      <c r="L17" s="128" t="s">
        <v>27</v>
      </c>
      <c r="M17" s="70">
        <f>C19</f>
      </c>
      <c r="N17" s="70">
        <f>C20</f>
      </c>
      <c r="O17" s="71"/>
    </row>
    <row r="18" spans="1:15" ht="13.5" customHeight="1">
      <c r="A18" s="120">
        <v>2</v>
      </c>
      <c r="B18" s="121"/>
      <c r="C18" s="19">
        <f>IF($B18="","",CONCATENATE(VLOOKUP($B18,'SL-D'!$A$5:$F$68,3)," (",VLOOKUP($B18,'SL-D'!$A$5:$F$68,5),")"))</f>
      </c>
      <c r="D18" s="51">
        <f>IF(E17="3:0","0:3",IF(E17="3:1","1:3",IF(E17="3:2","2:3",IF(E17="0:3","3:0",IF(E17="1:3","3:1",IF(E17="2:3","3:2",""))))))</f>
      </c>
      <c r="E18" s="59"/>
      <c r="F18" s="53">
        <f>IF(O23=0,"",O23)</f>
      </c>
      <c r="G18" s="53">
        <f>IF(E20="3:0","0:3",IF(E20="3:1","1:3",IF(E20="3:2","2:3",IF(E20="0:3","3:0",IF(E20="1:3","3:1",IF(E20="2:3","3:2",""))))))</f>
      </c>
      <c r="H18" s="54">
        <f>IF(O16=0,"",O16)</f>
      </c>
      <c r="I18" s="52"/>
      <c r="J18" s="54"/>
      <c r="K18" s="3"/>
      <c r="L18" s="125" t="s">
        <v>28</v>
      </c>
      <c r="M18" s="68">
        <f>C21</f>
      </c>
      <c r="N18" s="68">
        <f>C19</f>
      </c>
      <c r="O18" s="69"/>
    </row>
    <row r="19" spans="1:15" ht="13.5" customHeight="1">
      <c r="A19" s="120">
        <v>3</v>
      </c>
      <c r="B19" s="121"/>
      <c r="C19" s="19">
        <f>IF($B19="","",CONCATENATE(VLOOKUP($B19,'SL-D'!$A$5:$F$68,3)," (",VLOOKUP($B19,'SL-D'!$A$5:$F$68,5),")"))</f>
      </c>
      <c r="D19" s="51">
        <f>IF(O20=0,"",O20)</f>
      </c>
      <c r="E19" s="52">
        <f>IF(F18="3:0","0:3",IF(F18="3:1","1:3",IF(F18="3:2","2:3",IF(F18="0:3","3:0",IF(F18="1:3","3:1",IF(F18="2:3","3:2",""))))))</f>
      </c>
      <c r="F19" s="44"/>
      <c r="G19" s="53">
        <f>IF(O17=0,"",O17)</f>
      </c>
      <c r="H19" s="54">
        <f>IF(F21="3:0","0:3",IF(F21="3:1","1:3",IF(F21="3:2","2:3",IF(F21="0:3","3:0",IF(F21="1:3","3:1",IF(F21="2:3","3:2",""))))))</f>
      </c>
      <c r="I19" s="52"/>
      <c r="J19" s="54"/>
      <c r="K19" s="3"/>
      <c r="L19" s="128" t="s">
        <v>5</v>
      </c>
      <c r="M19" s="70">
        <f>C17</f>
      </c>
      <c r="N19" s="70">
        <f>C18</f>
      </c>
      <c r="O19" s="71"/>
    </row>
    <row r="20" spans="1:15" ht="13.5" customHeight="1">
      <c r="A20" s="120">
        <v>4</v>
      </c>
      <c r="B20" s="121"/>
      <c r="C20" s="19">
        <f>IF($B20="","",CONCATENATE(VLOOKUP($B20,'SL-D'!$A$5:$F$68,3)," (",VLOOKUP($B20,'SL-D'!$A$5:$F$68,5),")"))</f>
      </c>
      <c r="D20" s="51">
        <f>IF(G17="3:0","0:3",IF(G17="3:1","1:3",IF(G17="3:2","2:3",IF(G17="0:3","3:0",IF(G17="1:3","3:1",IF(G17="2:3","3:2",""))))))</f>
      </c>
      <c r="E20" s="52">
        <f>IF(O24=0,"",O24)</f>
      </c>
      <c r="F20" s="53">
        <f>IF(G19="3:0","0:3",IF(G19="3:1","1:3",IF(G19="3:2","2:3",IF(G19="0:3","3:0",IF(G19="1:3","3:1",IF(G19="2:3","3:2",""))))))</f>
      </c>
      <c r="G20" s="44"/>
      <c r="H20" s="54">
        <f>IF(O21=0,"",O21)</f>
      </c>
      <c r="I20" s="52"/>
      <c r="J20" s="54"/>
      <c r="K20" s="3"/>
      <c r="L20" s="125" t="s">
        <v>7</v>
      </c>
      <c r="M20" s="68">
        <f>C19</f>
      </c>
      <c r="N20" s="68">
        <f>C17</f>
      </c>
      <c r="O20" s="69"/>
    </row>
    <row r="21" spans="1:15" ht="13.5" customHeight="1">
      <c r="A21" s="123">
        <v>5</v>
      </c>
      <c r="B21" s="124"/>
      <c r="C21" s="33">
        <f>IF($B21="","",CONCATENATE(VLOOKUP($B21,'SL-D'!$A$5:$F$68,3)," (",VLOOKUP($B21,'SL-D'!$A$5:$F$68,5),")"))</f>
      </c>
      <c r="D21" s="55">
        <f>IF(O25=0,"",O25)</f>
      </c>
      <c r="E21" s="56">
        <f>IF(H18="3:0","0:3",IF(H18="3:1","1:3",IF(H18="3:2","2:3",IF(H18="0:3","3:0",IF(H18="1:3","3:1",IF(H18="2:3","3:2",""))))))</f>
      </c>
      <c r="F21" s="57">
        <f>IF(O18=0,"",O18)</f>
      </c>
      <c r="G21" s="57">
        <f>IF(H20="3:0","0:3",IF(H20="3:1","1:3",IF(H20="3:2","2:3",IF(H20="0:3","3:0",IF(H20="1:3","3:1",IF(H20="2:3","3:2",""))))))</f>
      </c>
      <c r="H21" s="45"/>
      <c r="I21" s="56"/>
      <c r="J21" s="58"/>
      <c r="K21" s="3"/>
      <c r="L21" s="128" t="s">
        <v>29</v>
      </c>
      <c r="M21" s="70">
        <f>C20</f>
      </c>
      <c r="N21" s="70">
        <f>C21</f>
      </c>
      <c r="O21" s="71"/>
    </row>
    <row r="22" spans="12:15" ht="13.5" customHeight="1">
      <c r="L22" s="125" t="s">
        <v>2</v>
      </c>
      <c r="M22" s="68">
        <f>C17</f>
      </c>
      <c r="N22" s="68">
        <f>C20</f>
      </c>
      <c r="O22" s="69"/>
    </row>
    <row r="23" spans="12:15" ht="13.5" customHeight="1">
      <c r="L23" s="128" t="s">
        <v>3</v>
      </c>
      <c r="M23" s="70">
        <f>C18</f>
      </c>
      <c r="N23" s="70">
        <f>C19</f>
      </c>
      <c r="O23" s="71"/>
    </row>
    <row r="24" spans="12:15" ht="13.5" customHeight="1">
      <c r="L24" s="129" t="s">
        <v>30</v>
      </c>
      <c r="M24" s="66">
        <f>C20</f>
      </c>
      <c r="N24" s="66">
        <f>C18</f>
      </c>
      <c r="O24" s="67"/>
    </row>
    <row r="25" spans="12:15" ht="13.5" customHeight="1">
      <c r="L25" s="128" t="s">
        <v>31</v>
      </c>
      <c r="M25" s="70">
        <f>C21</f>
      </c>
      <c r="N25" s="70">
        <f>C17</f>
      </c>
      <c r="O25" s="71"/>
    </row>
    <row r="27" spans="1:15" ht="13.5" customHeight="1">
      <c r="A27" s="157" t="s">
        <v>38</v>
      </c>
      <c r="B27" s="158"/>
      <c r="C27" s="159"/>
      <c r="D27" s="113">
        <v>1</v>
      </c>
      <c r="E27" s="116">
        <v>2</v>
      </c>
      <c r="F27" s="114">
        <v>3</v>
      </c>
      <c r="G27" s="114">
        <v>4</v>
      </c>
      <c r="H27" s="115">
        <v>5</v>
      </c>
      <c r="I27" s="116" t="s">
        <v>0</v>
      </c>
      <c r="J27" s="115" t="s">
        <v>1</v>
      </c>
      <c r="K27" s="3"/>
      <c r="L27" s="125" t="s">
        <v>26</v>
      </c>
      <c r="M27" s="68">
        <f>C29</f>
      </c>
      <c r="N27" s="68">
        <f>C32</f>
      </c>
      <c r="O27" s="69"/>
    </row>
    <row r="28" spans="1:15" ht="13.5" customHeight="1">
      <c r="A28" s="118">
        <v>1</v>
      </c>
      <c r="B28" s="119"/>
      <c r="C28" s="16">
        <f>IF($B28="","",CONCATENATE(VLOOKUP($B28,'SL-D'!$A$5:$F$68,3)," (",VLOOKUP($B28,'SL-D'!$A$5:$F$68,5),")"))</f>
      </c>
      <c r="D28" s="43"/>
      <c r="E28" s="46">
        <f>IF(O30=0,"",O30)</f>
      </c>
      <c r="F28" s="47">
        <f>IF(D30="3:0","0:3",IF(D30="3:1","1:3",IF(D30="3:2","2:3",IF(D30="0:3","3:0",IF(D30="1:3","3:1",IF(D30="2:3","3:2",""))))))</f>
      </c>
      <c r="G28" s="47">
        <f>IF(O33=0,"",O33)</f>
      </c>
      <c r="H28" s="48">
        <f>IF(D32="3:0","0:3",IF(D32="3:1","1:3",IF(D32="3:2","2:3",IF(D32="0:3","3:0",IF(D32="1:3","3:1",IF(D32="2:3","3:2",""))))))</f>
      </c>
      <c r="I28" s="49"/>
      <c r="J28" s="50"/>
      <c r="K28" s="3"/>
      <c r="L28" s="128" t="s">
        <v>27</v>
      </c>
      <c r="M28" s="70">
        <f>C30</f>
      </c>
      <c r="N28" s="70">
        <f>C31</f>
      </c>
      <c r="O28" s="71"/>
    </row>
    <row r="29" spans="1:15" ht="13.5" customHeight="1">
      <c r="A29" s="120">
        <v>2</v>
      </c>
      <c r="B29" s="121"/>
      <c r="C29" s="19">
        <f>IF($B29="","",CONCATENATE(VLOOKUP($B29,'SL-D'!$A$5:$F$68,3)," (",VLOOKUP($B29,'SL-D'!$A$5:$F$68,5),")"))</f>
      </c>
      <c r="D29" s="51">
        <f>IF(E28="3:0","0:3",IF(E28="3:1","1:3",IF(E28="3:2","2:3",IF(E28="0:3","3:0",IF(E28="1:3","3:1",IF(E28="2:3","3:2",""))))))</f>
      </c>
      <c r="E29" s="59"/>
      <c r="F29" s="53">
        <f>IF(O34=0,"",O34)</f>
      </c>
      <c r="G29" s="53">
        <f>IF(E31="3:0","0:3",IF(E31="3:1","1:3",IF(E31="3:2","2:3",IF(E31="0:3","3:0",IF(E31="1:3","3:1",IF(E31="2:3","3:2",""))))))</f>
      </c>
      <c r="H29" s="54">
        <f>IF(O27=0,"",O27)</f>
      </c>
      <c r="I29" s="52"/>
      <c r="J29" s="54"/>
      <c r="K29" s="3"/>
      <c r="L29" s="125" t="s">
        <v>28</v>
      </c>
      <c r="M29" s="68">
        <f>C32</f>
      </c>
      <c r="N29" s="68">
        <f>C30</f>
      </c>
      <c r="O29" s="69"/>
    </row>
    <row r="30" spans="1:15" ht="13.5" customHeight="1">
      <c r="A30" s="120">
        <v>3</v>
      </c>
      <c r="B30" s="121"/>
      <c r="C30" s="19">
        <f>IF($B30="","",CONCATENATE(VLOOKUP($B30,'SL-D'!$A$5:$F$68,3)," (",VLOOKUP($B30,'SL-D'!$A$5:$F$68,5),")"))</f>
      </c>
      <c r="D30" s="51">
        <f>IF(O31=0,"",O31)</f>
      </c>
      <c r="E30" s="52">
        <f>IF(F29="3:0","0:3",IF(F29="3:1","1:3",IF(F29="3:2","2:3",IF(F29="0:3","3:0",IF(F29="1:3","3:1",IF(F29="2:3","3:2",""))))))</f>
      </c>
      <c r="F30" s="44"/>
      <c r="G30" s="53">
        <f>IF(O28=0,"",O28)</f>
      </c>
      <c r="H30" s="54">
        <f>IF(F32="3:0","0:3",IF(F32="3:1","1:3",IF(F32="3:2","2:3",IF(F32="0:3","3:0",IF(F32="1:3","3:1",IF(F32="2:3","3:2",""))))))</f>
      </c>
      <c r="I30" s="52"/>
      <c r="J30" s="54"/>
      <c r="K30" s="3"/>
      <c r="L30" s="128" t="s">
        <v>5</v>
      </c>
      <c r="M30" s="70">
        <f>C28</f>
      </c>
      <c r="N30" s="70">
        <f>C29</f>
      </c>
      <c r="O30" s="71"/>
    </row>
    <row r="31" spans="1:15" ht="13.5" customHeight="1">
      <c r="A31" s="120">
        <v>4</v>
      </c>
      <c r="B31" s="121"/>
      <c r="C31" s="19">
        <f>IF($B31="","",CONCATENATE(VLOOKUP($B31,'SL-D'!$A$5:$F$68,3)," (",VLOOKUP($B31,'SL-D'!$A$5:$F$68,5),")"))</f>
      </c>
      <c r="D31" s="51">
        <f>IF(G28="3:0","0:3",IF(G28="3:1","1:3",IF(G28="3:2","2:3",IF(G28="0:3","3:0",IF(G28="1:3","3:1",IF(G28="2:3","3:2",""))))))</f>
      </c>
      <c r="E31" s="52">
        <f>IF(O35=0,"",O35)</f>
      </c>
      <c r="F31" s="53">
        <f>IF(G30="3:0","0:3",IF(G30="3:1","1:3",IF(G30="3:2","2:3",IF(G30="0:3","3:0",IF(G30="1:3","3:1",IF(G30="2:3","3:2",""))))))</f>
      </c>
      <c r="G31" s="44"/>
      <c r="H31" s="54">
        <f>IF(O32=0,"",O32)</f>
      </c>
      <c r="I31" s="52"/>
      <c r="J31" s="54"/>
      <c r="K31" s="3"/>
      <c r="L31" s="125" t="s">
        <v>7</v>
      </c>
      <c r="M31" s="68">
        <f>C30</f>
      </c>
      <c r="N31" s="68">
        <f>C28</f>
      </c>
      <c r="O31" s="69"/>
    </row>
    <row r="32" spans="1:15" ht="13.5" customHeight="1">
      <c r="A32" s="123">
        <v>5</v>
      </c>
      <c r="B32" s="124"/>
      <c r="C32" s="33">
        <f>IF($B32="","",CONCATENATE(VLOOKUP($B32,'SL-D'!$A$5:$F$68,3)," (",VLOOKUP($B32,'SL-D'!$A$5:$F$68,5),")"))</f>
      </c>
      <c r="D32" s="55">
        <f>IF(O36=0,"",O36)</f>
      </c>
      <c r="E32" s="56">
        <f>IF(H29="3:0","0:3",IF(H29="3:1","1:3",IF(H29="3:2","2:3",IF(H29="0:3","3:0",IF(H29="1:3","3:1",IF(H29="2:3","3:2",""))))))</f>
      </c>
      <c r="F32" s="57">
        <f>IF(O29=0,"",O29)</f>
      </c>
      <c r="G32" s="57">
        <f>IF(H31="3:0","0:3",IF(H31="3:1","1:3",IF(H31="3:2","2:3",IF(H31="0:3","3:0",IF(H31="1:3","3:1",IF(H31="2:3","3:2",""))))))</f>
      </c>
      <c r="H32" s="45"/>
      <c r="I32" s="56"/>
      <c r="J32" s="58"/>
      <c r="K32" s="3"/>
      <c r="L32" s="128" t="s">
        <v>29</v>
      </c>
      <c r="M32" s="70">
        <f>C31</f>
      </c>
      <c r="N32" s="70">
        <f>C32</f>
      </c>
      <c r="O32" s="71"/>
    </row>
    <row r="33" spans="12:15" ht="13.5" customHeight="1">
      <c r="L33" s="125" t="s">
        <v>2</v>
      </c>
      <c r="M33" s="68">
        <f>C28</f>
      </c>
      <c r="N33" s="68">
        <f>C31</f>
      </c>
      <c r="O33" s="69"/>
    </row>
    <row r="34" spans="12:15" ht="13.5" customHeight="1">
      <c r="L34" s="128" t="s">
        <v>3</v>
      </c>
      <c r="M34" s="70">
        <f>C29</f>
      </c>
      <c r="N34" s="70">
        <f>C30</f>
      </c>
      <c r="O34" s="71"/>
    </row>
    <row r="35" spans="12:15" ht="13.5" customHeight="1">
      <c r="L35" s="129" t="s">
        <v>30</v>
      </c>
      <c r="M35" s="66">
        <f>C31</f>
      </c>
      <c r="N35" s="66">
        <f>C29</f>
      </c>
      <c r="O35" s="67"/>
    </row>
    <row r="36" spans="12:15" ht="13.5" customHeight="1">
      <c r="L36" s="128" t="s">
        <v>31</v>
      </c>
      <c r="M36" s="70">
        <f>C32</f>
      </c>
      <c r="N36" s="70">
        <f>C28</f>
      </c>
      <c r="O36" s="71"/>
    </row>
    <row r="38" spans="1:15" ht="13.5" customHeight="1">
      <c r="A38" s="157" t="s">
        <v>39</v>
      </c>
      <c r="B38" s="158"/>
      <c r="C38" s="159"/>
      <c r="D38" s="113">
        <v>1</v>
      </c>
      <c r="E38" s="116">
        <v>2</v>
      </c>
      <c r="F38" s="114">
        <v>3</v>
      </c>
      <c r="G38" s="114">
        <v>4</v>
      </c>
      <c r="H38" s="115">
        <v>5</v>
      </c>
      <c r="I38" s="116" t="s">
        <v>0</v>
      </c>
      <c r="J38" s="115" t="s">
        <v>1</v>
      </c>
      <c r="K38" s="3"/>
      <c r="L38" s="125" t="s">
        <v>26</v>
      </c>
      <c r="M38" s="68">
        <f>C40</f>
      </c>
      <c r="N38" s="68">
        <f>C43</f>
      </c>
      <c r="O38" s="69"/>
    </row>
    <row r="39" spans="1:15" ht="13.5" customHeight="1">
      <c r="A39" s="118">
        <v>1</v>
      </c>
      <c r="B39" s="119"/>
      <c r="C39" s="16">
        <f>IF($B39="","",CONCATENATE(VLOOKUP($B39,'SL-D'!$A$5:$F$68,3)," (",VLOOKUP($B39,'SL-D'!$A$5:$F$68,5),")"))</f>
      </c>
      <c r="D39" s="43"/>
      <c r="E39" s="46">
        <f>IF(O41=0,"",O41)</f>
      </c>
      <c r="F39" s="47">
        <f>IF(D41="3:0","0:3",IF(D41="3:1","1:3",IF(D41="3:2","2:3",IF(D41="0:3","3:0",IF(D41="1:3","3:1",IF(D41="2:3","3:2",""))))))</f>
      </c>
      <c r="G39" s="47">
        <f>IF(O44=0,"",O44)</f>
      </c>
      <c r="H39" s="48">
        <f>IF(D43="3:0","0:3",IF(D43="3:1","1:3",IF(D43="3:2","2:3",IF(D43="0:3","3:0",IF(D43="1:3","3:1",IF(D43="2:3","3:2",""))))))</f>
      </c>
      <c r="I39" s="49"/>
      <c r="J39" s="50"/>
      <c r="K39" s="3"/>
      <c r="L39" s="128" t="s">
        <v>27</v>
      </c>
      <c r="M39" s="70">
        <f>C41</f>
      </c>
      <c r="N39" s="70">
        <f>C42</f>
      </c>
      <c r="O39" s="71"/>
    </row>
    <row r="40" spans="1:15" ht="13.5" customHeight="1">
      <c r="A40" s="120">
        <v>2</v>
      </c>
      <c r="B40" s="121"/>
      <c r="C40" s="19">
        <f>IF($B40="","",CONCATENATE(VLOOKUP($B40,'SL-D'!$A$5:$F$68,3)," (",VLOOKUP($B40,'SL-D'!$A$5:$F$68,5),")"))</f>
      </c>
      <c r="D40" s="51">
        <f>IF(E39="3:0","0:3",IF(E39="3:1","1:3",IF(E39="3:2","2:3",IF(E39="0:3","3:0",IF(E39="1:3","3:1",IF(E39="2:3","3:2",""))))))</f>
      </c>
      <c r="E40" s="59"/>
      <c r="F40" s="53">
        <f>IF(O45=0,"",O45)</f>
      </c>
      <c r="G40" s="53">
        <f>IF(E42="3:0","0:3",IF(E42="3:1","1:3",IF(E42="3:2","2:3",IF(E42="0:3","3:0",IF(E42="1:3","3:1",IF(E42="2:3","3:2",""))))))</f>
      </c>
      <c r="H40" s="54">
        <f>IF(O38=0,"",O38)</f>
      </c>
      <c r="I40" s="52"/>
      <c r="J40" s="54"/>
      <c r="K40" s="3"/>
      <c r="L40" s="125" t="s">
        <v>28</v>
      </c>
      <c r="M40" s="68">
        <f>C43</f>
      </c>
      <c r="N40" s="68">
        <f>C41</f>
      </c>
      <c r="O40" s="69"/>
    </row>
    <row r="41" spans="1:15" ht="13.5" customHeight="1">
      <c r="A41" s="120">
        <v>3</v>
      </c>
      <c r="B41" s="121"/>
      <c r="C41" s="19">
        <f>IF($B41="","",CONCATENATE(VLOOKUP($B41,'SL-D'!$A$5:$F$68,3)," (",VLOOKUP($B41,'SL-D'!$A$5:$F$68,5),")"))</f>
      </c>
      <c r="D41" s="51">
        <f>IF(O42=0,"",O42)</f>
      </c>
      <c r="E41" s="52">
        <f>IF(F40="3:0","0:3",IF(F40="3:1","1:3",IF(F40="3:2","2:3",IF(F40="0:3","3:0",IF(F40="1:3","3:1",IF(F40="2:3","3:2",""))))))</f>
      </c>
      <c r="F41" s="44"/>
      <c r="G41" s="53">
        <f>IF(O39=0,"",O39)</f>
      </c>
      <c r="H41" s="54">
        <f>IF(F43="3:0","0:3",IF(F43="3:1","1:3",IF(F43="3:2","2:3",IF(F43="0:3","3:0",IF(F43="1:3","3:1",IF(F43="2:3","3:2",""))))))</f>
      </c>
      <c r="I41" s="52"/>
      <c r="J41" s="54"/>
      <c r="K41" s="3"/>
      <c r="L41" s="128" t="s">
        <v>5</v>
      </c>
      <c r="M41" s="70">
        <f>C39</f>
      </c>
      <c r="N41" s="70">
        <f>C40</f>
      </c>
      <c r="O41" s="71"/>
    </row>
    <row r="42" spans="1:15" ht="13.5" customHeight="1">
      <c r="A42" s="120">
        <v>4</v>
      </c>
      <c r="B42" s="121"/>
      <c r="C42" s="19">
        <f>IF($B42="","",CONCATENATE(VLOOKUP($B42,'SL-D'!$A$5:$F$68,3)," (",VLOOKUP($B42,'SL-D'!$A$5:$F$68,5),")"))</f>
      </c>
      <c r="D42" s="51">
        <f>IF(G39="3:0","0:3",IF(G39="3:1","1:3",IF(G39="3:2","2:3",IF(G39="0:3","3:0",IF(G39="1:3","3:1",IF(G39="2:3","3:2",""))))))</f>
      </c>
      <c r="E42" s="52">
        <f>IF(O46=0,"",O46)</f>
      </c>
      <c r="F42" s="53">
        <f>IF(G41="3:0","0:3",IF(G41="3:1","1:3",IF(G41="3:2","2:3",IF(G41="0:3","3:0",IF(G41="1:3","3:1",IF(G41="2:3","3:2",""))))))</f>
      </c>
      <c r="G42" s="44"/>
      <c r="H42" s="54">
        <f>IF(O43=0,"",O43)</f>
      </c>
      <c r="I42" s="52"/>
      <c r="J42" s="54"/>
      <c r="K42" s="3"/>
      <c r="L42" s="125" t="s">
        <v>7</v>
      </c>
      <c r="M42" s="68">
        <f>C41</f>
      </c>
      <c r="N42" s="68">
        <f>C39</f>
      </c>
      <c r="O42" s="69"/>
    </row>
    <row r="43" spans="1:15" ht="13.5" customHeight="1">
      <c r="A43" s="123">
        <v>5</v>
      </c>
      <c r="B43" s="124"/>
      <c r="C43" s="33">
        <f>IF($B43="","",CONCATENATE(VLOOKUP($B43,'SL-D'!$A$5:$F$68,3)," (",VLOOKUP($B43,'SL-D'!$A$5:$F$68,5),")"))</f>
      </c>
      <c r="D43" s="55">
        <f>IF(O47=0,"",O47)</f>
      </c>
      <c r="E43" s="56">
        <f>IF(H40="3:0","0:3",IF(H40="3:1","1:3",IF(H40="3:2","2:3",IF(H40="0:3","3:0",IF(H40="1:3","3:1",IF(H40="2:3","3:2",""))))))</f>
      </c>
      <c r="F43" s="57">
        <f>IF(O40=0,"",O40)</f>
      </c>
      <c r="G43" s="57">
        <f>IF(H42="3:0","0:3",IF(H42="3:1","1:3",IF(H42="3:2","2:3",IF(H42="0:3","3:0",IF(H42="1:3","3:1",IF(H42="2:3","3:2",""))))))</f>
      </c>
      <c r="H43" s="45"/>
      <c r="I43" s="56"/>
      <c r="J43" s="58"/>
      <c r="K43" s="3"/>
      <c r="L43" s="128" t="s">
        <v>29</v>
      </c>
      <c r="M43" s="70">
        <f>C42</f>
      </c>
      <c r="N43" s="70">
        <f>C43</f>
      </c>
      <c r="O43" s="71"/>
    </row>
    <row r="44" spans="12:15" ht="13.5" customHeight="1">
      <c r="L44" s="125" t="s">
        <v>2</v>
      </c>
      <c r="M44" s="68">
        <f>C39</f>
      </c>
      <c r="N44" s="68">
        <f>C42</f>
      </c>
      <c r="O44" s="69"/>
    </row>
    <row r="45" spans="12:15" ht="13.5" customHeight="1">
      <c r="L45" s="128" t="s">
        <v>3</v>
      </c>
      <c r="M45" s="70">
        <f>C40</f>
      </c>
      <c r="N45" s="70">
        <f>C41</f>
      </c>
      <c r="O45" s="71"/>
    </row>
    <row r="46" spans="12:15" ht="13.5" customHeight="1">
      <c r="L46" s="129" t="s">
        <v>30</v>
      </c>
      <c r="M46" s="66">
        <f>C42</f>
      </c>
      <c r="N46" s="66">
        <f>C40</f>
      </c>
      <c r="O46" s="67"/>
    </row>
    <row r="47" spans="12:15" ht="13.5" customHeight="1">
      <c r="L47" s="128" t="s">
        <v>31</v>
      </c>
      <c r="M47" s="70">
        <f>C43</f>
      </c>
      <c r="N47" s="70">
        <f>C39</f>
      </c>
      <c r="O47" s="71"/>
    </row>
    <row r="49" spans="1:15" ht="13.5" customHeight="1">
      <c r="A49" s="157" t="s">
        <v>40</v>
      </c>
      <c r="B49" s="158"/>
      <c r="C49" s="159"/>
      <c r="D49" s="113">
        <v>1</v>
      </c>
      <c r="E49" s="116">
        <v>2</v>
      </c>
      <c r="F49" s="114">
        <v>3</v>
      </c>
      <c r="G49" s="114">
        <v>4</v>
      </c>
      <c r="H49" s="115">
        <v>5</v>
      </c>
      <c r="I49" s="116" t="s">
        <v>0</v>
      </c>
      <c r="J49" s="115" t="s">
        <v>1</v>
      </c>
      <c r="K49" s="3"/>
      <c r="L49" s="125" t="s">
        <v>26</v>
      </c>
      <c r="M49" s="68">
        <f>C51</f>
      </c>
      <c r="N49" s="68">
        <f>C54</f>
      </c>
      <c r="O49" s="69"/>
    </row>
    <row r="50" spans="1:15" ht="13.5" customHeight="1">
      <c r="A50" s="118">
        <v>1</v>
      </c>
      <c r="B50" s="119"/>
      <c r="C50" s="16">
        <f>IF($B50="","",CONCATENATE(VLOOKUP($B50,'SL-D'!$A$5:$F$68,3)," (",VLOOKUP($B50,'SL-D'!$A$5:$F$68,5),")"))</f>
      </c>
      <c r="D50" s="43"/>
      <c r="E50" s="46">
        <f>IF(O52=0,"",O52)</f>
      </c>
      <c r="F50" s="47">
        <f>IF(D52="3:0","0:3",IF(D52="3:1","1:3",IF(D52="3:2","2:3",IF(D52="0:3","3:0",IF(D52="1:3","3:1",IF(D52="2:3","3:2",""))))))</f>
      </c>
      <c r="G50" s="47">
        <f>IF(O55=0,"",O55)</f>
      </c>
      <c r="H50" s="48">
        <f>IF(D54="3:0","0:3",IF(D54="3:1","1:3",IF(D54="3:2","2:3",IF(D54="0:3","3:0",IF(D54="1:3","3:1",IF(D54="2:3","3:2",""))))))</f>
      </c>
      <c r="I50" s="49"/>
      <c r="J50" s="50"/>
      <c r="K50" s="3"/>
      <c r="L50" s="128" t="s">
        <v>27</v>
      </c>
      <c r="M50" s="70">
        <f>C52</f>
      </c>
      <c r="N50" s="70">
        <f>C53</f>
      </c>
      <c r="O50" s="71"/>
    </row>
    <row r="51" spans="1:15" ht="13.5" customHeight="1">
      <c r="A51" s="120">
        <v>2</v>
      </c>
      <c r="B51" s="121"/>
      <c r="C51" s="19">
        <f>IF($B51="","",CONCATENATE(VLOOKUP($B51,'SL-D'!$A$5:$F$68,3)," (",VLOOKUP($B51,'SL-D'!$A$5:$F$68,5),")"))</f>
      </c>
      <c r="D51" s="51">
        <f>IF(E50="3:0","0:3",IF(E50="3:1","1:3",IF(E50="3:2","2:3",IF(E50="0:3","3:0",IF(E50="1:3","3:1",IF(E50="2:3","3:2",""))))))</f>
      </c>
      <c r="E51" s="59"/>
      <c r="F51" s="53">
        <f>IF(O56=0,"",O56)</f>
      </c>
      <c r="G51" s="53">
        <f>IF(E53="3:0","0:3",IF(E53="3:1","1:3",IF(E53="3:2","2:3",IF(E53="0:3","3:0",IF(E53="1:3","3:1",IF(E53="2:3","3:2",""))))))</f>
      </c>
      <c r="H51" s="54">
        <f>IF(O49=0,"",O49)</f>
      </c>
      <c r="I51" s="52"/>
      <c r="J51" s="54"/>
      <c r="K51" s="3"/>
      <c r="L51" s="125" t="s">
        <v>28</v>
      </c>
      <c r="M51" s="68">
        <f>C54</f>
      </c>
      <c r="N51" s="68">
        <f>C52</f>
      </c>
      <c r="O51" s="69"/>
    </row>
    <row r="52" spans="1:15" ht="13.5" customHeight="1">
      <c r="A52" s="120">
        <v>3</v>
      </c>
      <c r="B52" s="121"/>
      <c r="C52" s="19">
        <f>IF($B52="","",CONCATENATE(VLOOKUP($B52,'SL-D'!$A$5:$F$68,3)," (",VLOOKUP($B52,'SL-D'!$A$5:$F$68,5),")"))</f>
      </c>
      <c r="D52" s="51">
        <f>IF(O53=0,"",O53)</f>
      </c>
      <c r="E52" s="52">
        <f>IF(F51="3:0","0:3",IF(F51="3:1","1:3",IF(F51="3:2","2:3",IF(F51="0:3","3:0",IF(F51="1:3","3:1",IF(F51="2:3","3:2",""))))))</f>
      </c>
      <c r="F52" s="44"/>
      <c r="G52" s="53">
        <f>IF(O50=0,"",O50)</f>
      </c>
      <c r="H52" s="54">
        <f>IF(F54="3:0","0:3",IF(F54="3:1","1:3",IF(F54="3:2","2:3",IF(F54="0:3","3:0",IF(F54="1:3","3:1",IF(F54="2:3","3:2",""))))))</f>
      </c>
      <c r="I52" s="52"/>
      <c r="J52" s="54"/>
      <c r="K52" s="3"/>
      <c r="L52" s="128" t="s">
        <v>5</v>
      </c>
      <c r="M52" s="70">
        <f>C50</f>
      </c>
      <c r="N52" s="70">
        <f>C51</f>
      </c>
      <c r="O52" s="71"/>
    </row>
    <row r="53" spans="1:15" ht="13.5" customHeight="1">
      <c r="A53" s="120">
        <v>4</v>
      </c>
      <c r="B53" s="121"/>
      <c r="C53" s="19">
        <f>IF($B53="","",CONCATENATE(VLOOKUP($B53,'SL-D'!$A$5:$F$68,3)," (",VLOOKUP($B53,'SL-D'!$A$5:$F$68,5),")"))</f>
      </c>
      <c r="D53" s="51">
        <f>IF(G50="3:0","0:3",IF(G50="3:1","1:3",IF(G50="3:2","2:3",IF(G50="0:3","3:0",IF(G50="1:3","3:1",IF(G50="2:3","3:2",""))))))</f>
      </c>
      <c r="E53" s="52">
        <f>IF(O57=0,"",O57)</f>
      </c>
      <c r="F53" s="53">
        <f>IF(G52="3:0","0:3",IF(G52="3:1","1:3",IF(G52="3:2","2:3",IF(G52="0:3","3:0",IF(G52="1:3","3:1",IF(G52="2:3","3:2",""))))))</f>
      </c>
      <c r="G53" s="44"/>
      <c r="H53" s="54">
        <f>IF(O54=0,"",O54)</f>
      </c>
      <c r="I53" s="52"/>
      <c r="J53" s="54"/>
      <c r="K53" s="3"/>
      <c r="L53" s="125" t="s">
        <v>7</v>
      </c>
      <c r="M53" s="68">
        <f>C52</f>
      </c>
      <c r="N53" s="68">
        <f>C50</f>
      </c>
      <c r="O53" s="69"/>
    </row>
    <row r="54" spans="1:15" ht="13.5" customHeight="1">
      <c r="A54" s="123">
        <v>5</v>
      </c>
      <c r="B54" s="124"/>
      <c r="C54" s="33">
        <f>IF($B54="","",CONCATENATE(VLOOKUP($B54,'SL-D'!$A$5:$F$68,3)," (",VLOOKUP($B54,'SL-D'!$A$5:$F$68,5),")"))</f>
      </c>
      <c r="D54" s="55">
        <f>IF(O58=0,"",O58)</f>
      </c>
      <c r="E54" s="56">
        <f>IF(H51="3:0","0:3",IF(H51="3:1","1:3",IF(H51="3:2","2:3",IF(H51="0:3","3:0",IF(H51="1:3","3:1",IF(H51="2:3","3:2",""))))))</f>
      </c>
      <c r="F54" s="57">
        <f>IF(O51=0,"",O51)</f>
      </c>
      <c r="G54" s="57">
        <f>IF(H53="3:0","0:3",IF(H53="3:1","1:3",IF(H53="3:2","2:3",IF(H53="0:3","3:0",IF(H53="1:3","3:1",IF(H53="2:3","3:2",""))))))</f>
      </c>
      <c r="H54" s="45"/>
      <c r="I54" s="56"/>
      <c r="J54" s="58"/>
      <c r="K54" s="3"/>
      <c r="L54" s="128" t="s">
        <v>29</v>
      </c>
      <c r="M54" s="70">
        <f>C53</f>
      </c>
      <c r="N54" s="70">
        <f>C54</f>
      </c>
      <c r="O54" s="71"/>
    </row>
    <row r="55" spans="12:15" ht="13.5" customHeight="1">
      <c r="L55" s="125" t="s">
        <v>2</v>
      </c>
      <c r="M55" s="68">
        <f>C50</f>
      </c>
      <c r="N55" s="68">
        <f>C53</f>
      </c>
      <c r="O55" s="69"/>
    </row>
    <row r="56" spans="12:15" ht="13.5" customHeight="1">
      <c r="L56" s="128" t="s">
        <v>3</v>
      </c>
      <c r="M56" s="70">
        <f>C51</f>
      </c>
      <c r="N56" s="70">
        <f>C52</f>
      </c>
      <c r="O56" s="71"/>
    </row>
    <row r="57" spans="12:15" ht="13.5" customHeight="1">
      <c r="L57" s="129" t="s">
        <v>30</v>
      </c>
      <c r="M57" s="66">
        <f>C53</f>
      </c>
      <c r="N57" s="66">
        <f>C51</f>
      </c>
      <c r="O57" s="67"/>
    </row>
    <row r="58" spans="12:15" ht="13.5" customHeight="1">
      <c r="L58" s="128" t="s">
        <v>31</v>
      </c>
      <c r="M58" s="70">
        <f>C54</f>
      </c>
      <c r="N58" s="70">
        <f>C50</f>
      </c>
      <c r="O58" s="71"/>
    </row>
    <row r="60" spans="1:15" ht="13.5" customHeight="1">
      <c r="A60" s="157" t="s">
        <v>41</v>
      </c>
      <c r="B60" s="158"/>
      <c r="C60" s="159"/>
      <c r="D60" s="113">
        <v>1</v>
      </c>
      <c r="E60" s="116">
        <v>2</v>
      </c>
      <c r="F60" s="114">
        <v>3</v>
      </c>
      <c r="G60" s="114">
        <v>4</v>
      </c>
      <c r="H60" s="115">
        <v>5</v>
      </c>
      <c r="I60" s="116" t="s">
        <v>0</v>
      </c>
      <c r="J60" s="115" t="s">
        <v>1</v>
      </c>
      <c r="K60" s="3"/>
      <c r="L60" s="125" t="s">
        <v>26</v>
      </c>
      <c r="M60" s="68">
        <f>C62</f>
      </c>
      <c r="N60" s="68">
        <f>C65</f>
      </c>
      <c r="O60" s="69"/>
    </row>
    <row r="61" spans="1:15" ht="13.5" customHeight="1">
      <c r="A61" s="118">
        <v>1</v>
      </c>
      <c r="B61" s="119"/>
      <c r="C61" s="16">
        <f>IF($B61="","",CONCATENATE(VLOOKUP($B61,'SL-D'!$A$5:$F$68,3)," (",VLOOKUP($B61,'SL-D'!$A$5:$F$68,5),")"))</f>
      </c>
      <c r="D61" s="43"/>
      <c r="E61" s="46">
        <f>IF(O63=0,"",O63)</f>
      </c>
      <c r="F61" s="47">
        <f>IF(D63="3:0","0:3",IF(D63="3:1","1:3",IF(D63="3:2","2:3",IF(D63="0:3","3:0",IF(D63="1:3","3:1",IF(D63="2:3","3:2",""))))))</f>
      </c>
      <c r="G61" s="47">
        <f>IF(O66=0,"",O66)</f>
      </c>
      <c r="H61" s="48">
        <f>IF(D65="3:0","0:3",IF(D65="3:1","1:3",IF(D65="3:2","2:3",IF(D65="0:3","3:0",IF(D65="1:3","3:1",IF(D65="2:3","3:2",""))))))</f>
      </c>
      <c r="I61" s="49"/>
      <c r="J61" s="50"/>
      <c r="K61" s="3"/>
      <c r="L61" s="128" t="s">
        <v>27</v>
      </c>
      <c r="M61" s="70">
        <f>C63</f>
      </c>
      <c r="N61" s="70">
        <f>C64</f>
      </c>
      <c r="O61" s="71"/>
    </row>
    <row r="62" spans="1:15" ht="13.5" customHeight="1">
      <c r="A62" s="120">
        <v>2</v>
      </c>
      <c r="B62" s="121"/>
      <c r="C62" s="19">
        <f>IF($B62="","",CONCATENATE(VLOOKUP($B62,'SL-D'!$A$5:$F$68,3)," (",VLOOKUP($B62,'SL-D'!$A$5:$F$68,5),")"))</f>
      </c>
      <c r="D62" s="51">
        <f>IF(E61="3:0","0:3",IF(E61="3:1","1:3",IF(E61="3:2","2:3",IF(E61="0:3","3:0",IF(E61="1:3","3:1",IF(E61="2:3","3:2",""))))))</f>
      </c>
      <c r="E62" s="59"/>
      <c r="F62" s="53">
        <f>IF(O67=0,"",O67)</f>
      </c>
      <c r="G62" s="53">
        <f>IF(E64="3:0","0:3",IF(E64="3:1","1:3",IF(E64="3:2","2:3",IF(E64="0:3","3:0",IF(E64="1:3","3:1",IF(E64="2:3","3:2",""))))))</f>
      </c>
      <c r="H62" s="54">
        <f>IF(O60=0,"",O60)</f>
      </c>
      <c r="I62" s="52"/>
      <c r="J62" s="54"/>
      <c r="K62" s="3"/>
      <c r="L62" s="125" t="s">
        <v>28</v>
      </c>
      <c r="M62" s="68">
        <f>C65</f>
      </c>
      <c r="N62" s="68">
        <f>C63</f>
      </c>
      <c r="O62" s="69"/>
    </row>
    <row r="63" spans="1:15" ht="13.5" customHeight="1">
      <c r="A63" s="120">
        <v>3</v>
      </c>
      <c r="B63" s="121"/>
      <c r="C63" s="19">
        <f>IF($B63="","",CONCATENATE(VLOOKUP($B63,'SL-D'!$A$5:$F$68,3)," (",VLOOKUP($B63,'SL-D'!$A$5:$F$68,5),")"))</f>
      </c>
      <c r="D63" s="51">
        <f>IF(O64=0,"",O64)</f>
      </c>
      <c r="E63" s="52">
        <f>IF(F62="3:0","0:3",IF(F62="3:1","1:3",IF(F62="3:2","2:3",IF(F62="0:3","3:0",IF(F62="1:3","3:1",IF(F62="2:3","3:2",""))))))</f>
      </c>
      <c r="F63" s="44"/>
      <c r="G63" s="53">
        <f>IF(O61=0,"",O61)</f>
      </c>
      <c r="H63" s="54">
        <f>IF(F65="3:0","0:3",IF(F65="3:1","1:3",IF(F65="3:2","2:3",IF(F65="0:3","3:0",IF(F65="1:3","3:1",IF(F65="2:3","3:2",""))))))</f>
      </c>
      <c r="I63" s="52"/>
      <c r="J63" s="54"/>
      <c r="K63" s="3"/>
      <c r="L63" s="128" t="s">
        <v>5</v>
      </c>
      <c r="M63" s="70">
        <f>C61</f>
      </c>
      <c r="N63" s="70">
        <f>C62</f>
      </c>
      <c r="O63" s="71"/>
    </row>
    <row r="64" spans="1:15" ht="13.5" customHeight="1">
      <c r="A64" s="120">
        <v>4</v>
      </c>
      <c r="B64" s="121"/>
      <c r="C64" s="19">
        <f>IF($B64="","",CONCATENATE(VLOOKUP($B64,'SL-D'!$A$5:$F$68,3)," (",VLOOKUP($B64,'SL-D'!$A$5:$F$68,5),")"))</f>
      </c>
      <c r="D64" s="51">
        <f>IF(G61="3:0","0:3",IF(G61="3:1","1:3",IF(G61="3:2","2:3",IF(G61="0:3","3:0",IF(G61="1:3","3:1",IF(G61="2:3","3:2",""))))))</f>
      </c>
      <c r="E64" s="52">
        <f>IF(O68=0,"",O68)</f>
      </c>
      <c r="F64" s="53">
        <f>IF(G63="3:0","0:3",IF(G63="3:1","1:3",IF(G63="3:2","2:3",IF(G63="0:3","3:0",IF(G63="1:3","3:1",IF(G63="2:3","3:2",""))))))</f>
      </c>
      <c r="G64" s="44"/>
      <c r="H64" s="54">
        <f>IF(O65=0,"",O65)</f>
      </c>
      <c r="I64" s="52"/>
      <c r="J64" s="54"/>
      <c r="K64" s="3"/>
      <c r="L64" s="125" t="s">
        <v>7</v>
      </c>
      <c r="M64" s="68">
        <f>C63</f>
      </c>
      <c r="N64" s="68">
        <f>C61</f>
      </c>
      <c r="O64" s="69"/>
    </row>
    <row r="65" spans="1:15" ht="13.5" customHeight="1">
      <c r="A65" s="123">
        <v>5</v>
      </c>
      <c r="B65" s="124"/>
      <c r="C65" s="33">
        <f>IF($B65="","",CONCATENATE(VLOOKUP($B65,'SL-D'!$A$5:$F$68,3)," (",VLOOKUP($B65,'SL-D'!$A$5:$F$68,5),")"))</f>
      </c>
      <c r="D65" s="55">
        <f>IF(O69=0,"",O69)</f>
      </c>
      <c r="E65" s="56">
        <f>IF(H62="3:0","0:3",IF(H62="3:1","1:3",IF(H62="3:2","2:3",IF(H62="0:3","3:0",IF(H62="1:3","3:1",IF(H62="2:3","3:2",""))))))</f>
      </c>
      <c r="F65" s="57">
        <f>IF(O62=0,"",O62)</f>
      </c>
      <c r="G65" s="57">
        <f>IF(H64="3:0","0:3",IF(H64="3:1","1:3",IF(H64="3:2","2:3",IF(H64="0:3","3:0",IF(H64="1:3","3:1",IF(H64="2:3","3:2",""))))))</f>
      </c>
      <c r="H65" s="45"/>
      <c r="I65" s="56"/>
      <c r="J65" s="58"/>
      <c r="K65" s="3"/>
      <c r="L65" s="128" t="s">
        <v>29</v>
      </c>
      <c r="M65" s="70">
        <f>C64</f>
      </c>
      <c r="N65" s="70">
        <f>C65</f>
      </c>
      <c r="O65" s="71"/>
    </row>
    <row r="66" spans="12:15" ht="13.5" customHeight="1">
      <c r="L66" s="125" t="s">
        <v>2</v>
      </c>
      <c r="M66" s="68">
        <f>C61</f>
      </c>
      <c r="N66" s="68">
        <f>C64</f>
      </c>
      <c r="O66" s="69"/>
    </row>
    <row r="67" spans="12:15" ht="13.5" customHeight="1">
      <c r="L67" s="128" t="s">
        <v>3</v>
      </c>
      <c r="M67" s="70">
        <f>C62</f>
      </c>
      <c r="N67" s="70">
        <f>C63</f>
      </c>
      <c r="O67" s="71"/>
    </row>
    <row r="68" spans="12:15" ht="13.5" customHeight="1">
      <c r="L68" s="129" t="s">
        <v>30</v>
      </c>
      <c r="M68" s="66">
        <f>C64</f>
      </c>
      <c r="N68" s="66">
        <f>C62</f>
      </c>
      <c r="O68" s="67"/>
    </row>
    <row r="69" spans="12:15" ht="13.5" customHeight="1">
      <c r="L69" s="128" t="s">
        <v>31</v>
      </c>
      <c r="M69" s="70">
        <f>C65</f>
      </c>
      <c r="N69" s="70">
        <f>C61</f>
      </c>
      <c r="O69" s="71"/>
    </row>
  </sheetData>
  <sheetProtection/>
  <mergeCells count="7">
    <mergeCell ref="A60:C60"/>
    <mergeCell ref="H1:J1"/>
    <mergeCell ref="A5:C5"/>
    <mergeCell ref="A16:C16"/>
    <mergeCell ref="A27:C27"/>
    <mergeCell ref="A38:C38"/>
    <mergeCell ref="A49:C49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2" width="3.75390625" style="11" customWidth="1"/>
    <col min="3" max="3" width="37.75390625" style="23" customWidth="1"/>
    <col min="4" max="11" width="4.75390625" style="4" customWidth="1"/>
    <col min="12" max="12" width="1.75390625" style="4" customWidth="1"/>
    <col min="13" max="13" width="6.75390625" style="4" customWidth="1"/>
    <col min="14" max="15" width="37.75390625" style="15" customWidth="1"/>
    <col min="16" max="16" width="4.75390625" style="42" customWidth="1"/>
    <col min="17" max="16384" width="9.125" style="15" customWidth="1"/>
  </cols>
  <sheetData>
    <row r="1" spans="1:16" s="13" customFormat="1" ht="13.5" customHeight="1">
      <c r="A1" s="98" t="str">
        <f>'SL-D'!$A$1</f>
        <v>Regionální  svaz stolního tenisu</v>
      </c>
      <c r="B1" s="98"/>
      <c r="C1" s="98"/>
      <c r="D1" s="98"/>
      <c r="E1" s="98"/>
      <c r="F1" s="98"/>
      <c r="I1" s="156">
        <f>'SL-D'!$F$1</f>
        <v>41237</v>
      </c>
      <c r="J1" s="156"/>
      <c r="K1" s="156"/>
      <c r="L1" s="38"/>
      <c r="P1" s="100"/>
    </row>
    <row r="2" spans="1:16" s="13" customFormat="1" ht="13.5" customHeight="1">
      <c r="A2" s="98" t="str">
        <f>'SL-D'!$A$2</f>
        <v>Regionální přebor 2012</v>
      </c>
      <c r="B2" s="98"/>
      <c r="C2" s="98"/>
      <c r="D2" s="98"/>
      <c r="E2" s="98"/>
      <c r="F2" s="98"/>
      <c r="J2" s="14"/>
      <c r="K2" s="38" t="str">
        <f>'SL-D'!$F$2</f>
        <v>Regionální soutěže</v>
      </c>
      <c r="L2" s="38"/>
      <c r="P2" s="100"/>
    </row>
    <row r="3" spans="1:16" s="13" customFormat="1" ht="13.5" customHeight="1">
      <c r="A3" s="13" t="str">
        <f>'SL-D'!$A$3</f>
        <v>TJ Sport Kladno</v>
      </c>
      <c r="B3" s="98"/>
      <c r="C3" s="98"/>
      <c r="D3" s="98"/>
      <c r="E3" s="98"/>
      <c r="F3" s="98"/>
      <c r="J3" s="14"/>
      <c r="K3" s="38" t="s">
        <v>54</v>
      </c>
      <c r="L3" s="38"/>
      <c r="P3" s="100"/>
    </row>
    <row r="5" spans="1:16" ht="13.5" customHeight="1">
      <c r="A5" s="157" t="s">
        <v>8</v>
      </c>
      <c r="B5" s="158"/>
      <c r="C5" s="159"/>
      <c r="D5" s="113">
        <v>1</v>
      </c>
      <c r="E5" s="116">
        <v>2</v>
      </c>
      <c r="F5" s="116">
        <v>3</v>
      </c>
      <c r="G5" s="114">
        <v>4</v>
      </c>
      <c r="H5" s="114">
        <v>5</v>
      </c>
      <c r="I5" s="115">
        <v>6</v>
      </c>
      <c r="J5" s="116" t="s">
        <v>0</v>
      </c>
      <c r="K5" s="115" t="s">
        <v>1</v>
      </c>
      <c r="L5" s="3"/>
      <c r="M5" s="125" t="s">
        <v>32</v>
      </c>
      <c r="N5" s="68">
        <f>C6</f>
      </c>
      <c r="O5" s="68">
        <f>C11</f>
      </c>
      <c r="P5" s="69"/>
    </row>
    <row r="6" spans="1:16" ht="13.5" customHeight="1">
      <c r="A6" s="118">
        <v>1</v>
      </c>
      <c r="B6" s="119"/>
      <c r="C6" s="16">
        <f>IF($B6="","",CONCATENATE(VLOOKUP($B6,'SL-D'!$A$5:$F$68,3)," (",VLOOKUP($B6,'SL-D'!$A$5:$F$68,5),")"))</f>
      </c>
      <c r="D6" s="43"/>
      <c r="E6" s="88">
        <f>IF(P10=0,"",P10)</f>
      </c>
      <c r="F6" s="88">
        <f>IF(D8="3:0","0:3",IF(D8="3:1","1:3",IF(D8="3:2","2:3",IF(D8="0:3","3:0",IF(D8="1:3","3:1",IF(D8="2:3","3:2",""))))))</f>
      </c>
      <c r="G6" s="17">
        <f>IF(P15=0,"",P15)</f>
      </c>
      <c r="H6" s="17">
        <f>IF(D10="3:0","0:3",IF(D10="3:1","1:3",IF(D10="3:2","2:3",IF(D10="0:3","3:0",IF(D10="1:3","3:1",IF(D10="2:3","3:2",""))))))</f>
      </c>
      <c r="I6" s="24">
        <f>IF(P5=0,"",P5)</f>
      </c>
      <c r="J6" s="18"/>
      <c r="K6" s="32"/>
      <c r="L6" s="3"/>
      <c r="M6" s="130" t="s">
        <v>26</v>
      </c>
      <c r="N6" s="89">
        <f>C7</f>
      </c>
      <c r="O6" s="89">
        <f>C10</f>
      </c>
      <c r="P6" s="63"/>
    </row>
    <row r="7" spans="1:16" ht="13.5" customHeight="1">
      <c r="A7" s="120">
        <v>2</v>
      </c>
      <c r="B7" s="121"/>
      <c r="C7" s="19">
        <f>IF($B7="","",CONCATENATE(VLOOKUP($B7,'SL-D'!$A$5:$F$68,3)," (",VLOOKUP($B7,'SL-D'!$A$5:$F$68,5),")"))</f>
      </c>
      <c r="D7" s="20">
        <f>IF(E6="3:0","0:3",IF(E6="3:1","1:3",IF(E6="3:2","2:3",IF(E6="0:3","3:0",IF(E6="1:3","3:1",IF(E6="2:3","3:2",""))))))</f>
      </c>
      <c r="E7" s="59"/>
      <c r="F7" s="22">
        <f>IF(P16=0,"",P16)</f>
      </c>
      <c r="G7" s="21">
        <f>IF(E9="3:0","0:3",IF(E9="3:1","1:3",IF(E9="3:2","2:3",IF(E9="0:3","3:0",IF(E9="1:3","3:1",IF(E9="2:3","3:2",""))))))</f>
      </c>
      <c r="H7" s="21">
        <f>IF(P6=0,"",P6)</f>
      </c>
      <c r="I7" s="25">
        <f>IF(P11=0,"",P11)</f>
      </c>
      <c r="J7" s="22"/>
      <c r="K7" s="25"/>
      <c r="L7" s="3"/>
      <c r="M7" s="128" t="s">
        <v>27</v>
      </c>
      <c r="N7" s="70">
        <f>C8</f>
      </c>
      <c r="O7" s="70">
        <f>C9</f>
      </c>
      <c r="P7" s="71"/>
    </row>
    <row r="8" spans="1:16" ht="13.5" customHeight="1">
      <c r="A8" s="120">
        <v>3</v>
      </c>
      <c r="B8" s="121"/>
      <c r="C8" s="19">
        <f>IF($B8="","",CONCATENATE(VLOOKUP($B8,'SL-D'!$A$5:$F$68,3)," (",VLOOKUP($B8,'SL-D'!$A$5:$F$68,5),")"))</f>
      </c>
      <c r="D8" s="20">
        <f>IF(P12=0,"",P12)</f>
      </c>
      <c r="E8" s="22">
        <f>IF(F7="3:0","0:3",IF(F7="3:1","1:3",IF(F7="3:2","2:3",IF(F7="0:3","3:0",IF(F7="1:3","3:1",IF(F7="2:3","3:2",""))))))</f>
      </c>
      <c r="F8" s="59"/>
      <c r="G8" s="21">
        <f>IF(P7=0,"",P7)</f>
      </c>
      <c r="H8" s="21">
        <f>IF(F10="3:0","0:3",IF(F10="3:1","1:3",IF(F10="3:2","2:3",IF(F10="0:3","3:0",IF(F10="1:3","3:1",IF(F10="2:3","3:2",""))))))</f>
      </c>
      <c r="I8" s="25">
        <f>IF(P17=0,"",P17)</f>
      </c>
      <c r="J8" s="22"/>
      <c r="K8" s="25"/>
      <c r="L8" s="3"/>
      <c r="M8" s="125" t="s">
        <v>33</v>
      </c>
      <c r="N8" s="68">
        <f>C11</f>
      </c>
      <c r="O8" s="68">
        <f>C9</f>
      </c>
      <c r="P8" s="69"/>
    </row>
    <row r="9" spans="1:16" ht="13.5" customHeight="1">
      <c r="A9" s="120">
        <v>4</v>
      </c>
      <c r="B9" s="121"/>
      <c r="C9" s="19">
        <f>IF($B9="","",CONCATENATE(VLOOKUP($B9,'SL-D'!$A$5:$F$68,3)," (",VLOOKUP($B9,'SL-D'!$A$5:$F$68,5),")"))</f>
      </c>
      <c r="D9" s="20">
        <f>IF(G6="3:0","0:3",IF(G6="3:1","1:3",IF(G6="3:2","2:3",IF(G6="0:3","3:0",IF(G6="1:3","3:1",IF(G6="2:3","3:2",""))))))</f>
      </c>
      <c r="E9" s="22">
        <f>IF(P18=0,"",P18)</f>
      </c>
      <c r="F9" s="22">
        <f>IF(G8="3:0","0:3",IF(G8="3:1","1:3",IF(G8="3:2","2:3",IF(G8="0:3","3:0",IF(G8="1:3","3:1",IF(G8="2:3","3:2",""))))))</f>
      </c>
      <c r="G9" s="44"/>
      <c r="H9" s="21">
        <f>IF(P13=0,"",P13)</f>
      </c>
      <c r="I9" s="25">
        <f>IF(G11="3:0","0:3",IF(G11="3:1","1:3",IF(G11="3:2","2:3",IF(G11="0:3","3:0",IF(G11="1:3","3:1",IF(G11="2:3","3:2",""))))))</f>
      </c>
      <c r="J9" s="22"/>
      <c r="K9" s="25"/>
      <c r="L9" s="3"/>
      <c r="M9" s="130" t="s">
        <v>28</v>
      </c>
      <c r="N9" s="89">
        <f>C10</f>
      </c>
      <c r="O9" s="89">
        <f>C8</f>
      </c>
      <c r="P9" s="63"/>
    </row>
    <row r="10" spans="1:16" ht="13.5" customHeight="1">
      <c r="A10" s="120">
        <v>5</v>
      </c>
      <c r="B10" s="121"/>
      <c r="C10" s="19">
        <f>IF($B10="","",CONCATENATE(VLOOKUP($B10,'SL-D'!$A$5:$F$68,3)," (",VLOOKUP($B10,'SL-D'!$A$5:$F$68,5),")"))</f>
      </c>
      <c r="D10" s="20">
        <f>IF(P19=0,"",P19)</f>
      </c>
      <c r="E10" s="22">
        <f>IF(H7="3:0","0:3",IF(H7="3:1","1:3",IF(H7="3:2","2:3",IF(H7="0:3","3:0",IF(H7="1:3","3:1",IF(H7="2:3","3:2",""))))))</f>
      </c>
      <c r="F10" s="22">
        <f>IF(P9=0,"",P9)</f>
      </c>
      <c r="G10" s="21">
        <f>IF(H9="3:0","0:3",IF(H9="3:1","1:3",IF(H9="3:2","2:3",IF(H9="0:3","3:0",IF(H9="1:3","3:1",IF(H9="2:3","3:2",""))))))</f>
      </c>
      <c r="H10" s="44"/>
      <c r="I10" s="25">
        <f>IF(H11="3:0","0:3",IF(H11="3:1","1:3",IF(H11="3:2","2:3",IF(H11="0:3","3:0",IF(H11="1:3","3:1",IF(H11="2:3","3:2",""))))))</f>
      </c>
      <c r="J10" s="22"/>
      <c r="K10" s="25"/>
      <c r="L10" s="3"/>
      <c r="M10" s="128" t="s">
        <v>5</v>
      </c>
      <c r="N10" s="70">
        <f>C6</f>
      </c>
      <c r="O10" s="70">
        <f>C7</f>
      </c>
      <c r="P10" s="71"/>
    </row>
    <row r="11" spans="1:16" ht="13.5" customHeight="1">
      <c r="A11" s="123">
        <v>6</v>
      </c>
      <c r="B11" s="124"/>
      <c r="C11" s="33">
        <f>IF($B11="","",CONCATENATE(VLOOKUP($B11,'SL-D'!$A$5:$F$68,3)," (",VLOOKUP($B11,'SL-D'!$A$5:$F$68,5),")"))</f>
      </c>
      <c r="D11" s="34">
        <f>IF(I6="3:0","0:3",IF(I6="3:1","1:3",IF(I6="3:2","2:3",IF(I6="0:3","3:0",IF(I6="1:3","3:1",IF(I6="2:3","3:2",""))))))</f>
      </c>
      <c r="E11" s="36">
        <f>IF(I7="3:0","0:3",IF(I7="3:1","1:3",IF(I7="3:2","2:3",IF(I7="0:3","3:0",IF(I7="1:3","3:1",IF(I7="2:3","3:2",""))))))</f>
      </c>
      <c r="F11" s="36">
        <f>IF(I8="3:0","0:3",IF(I8="3:1","1:3",IF(I8="3:2","2:3",IF(I8="0:3","3:0",IF(I8="1:3","3:1",IF(I8="2:3","3:2",""))))))</f>
      </c>
      <c r="G11" s="35">
        <f>IF(P8=0,"",P8)</f>
      </c>
      <c r="H11" s="35">
        <f>IF(P14=0,"",P14)</f>
      </c>
      <c r="I11" s="45"/>
      <c r="J11" s="36"/>
      <c r="K11" s="37"/>
      <c r="L11" s="3"/>
      <c r="M11" s="125" t="s">
        <v>34</v>
      </c>
      <c r="N11" s="68">
        <f>C7</f>
      </c>
      <c r="O11" s="68">
        <f>C11</f>
      </c>
      <c r="P11" s="69"/>
    </row>
    <row r="12" spans="13:16" ht="13.5" customHeight="1">
      <c r="M12" s="130" t="s">
        <v>7</v>
      </c>
      <c r="N12" s="89">
        <f>C8</f>
      </c>
      <c r="O12" s="89">
        <f>C6</f>
      </c>
      <c r="P12" s="63"/>
    </row>
    <row r="13" spans="13:16" ht="13.5" customHeight="1">
      <c r="M13" s="128" t="s">
        <v>29</v>
      </c>
      <c r="N13" s="70">
        <f>C9</f>
      </c>
      <c r="O13" s="70">
        <f>C10</f>
      </c>
      <c r="P13" s="71"/>
    </row>
    <row r="14" spans="13:16" ht="13.5" customHeight="1">
      <c r="M14" s="125" t="s">
        <v>35</v>
      </c>
      <c r="N14" s="68">
        <f>C11</f>
      </c>
      <c r="O14" s="68">
        <f>C10</f>
      </c>
      <c r="P14" s="69"/>
    </row>
    <row r="15" spans="13:16" ht="13.5" customHeight="1">
      <c r="M15" s="130" t="s">
        <v>2</v>
      </c>
      <c r="N15" s="89">
        <f>C6</f>
      </c>
      <c r="O15" s="89">
        <f>C9</f>
      </c>
      <c r="P15" s="63"/>
    </row>
    <row r="16" spans="13:16" ht="13.5" customHeight="1">
      <c r="M16" s="128" t="s">
        <v>3</v>
      </c>
      <c r="N16" s="70">
        <f>C7</f>
      </c>
      <c r="O16" s="70">
        <f>C8</f>
      </c>
      <c r="P16" s="71"/>
    </row>
    <row r="17" spans="13:16" ht="13.5" customHeight="1">
      <c r="M17" s="125" t="s">
        <v>36</v>
      </c>
      <c r="N17" s="68">
        <f>C8</f>
      </c>
      <c r="O17" s="68">
        <f>C11</f>
      </c>
      <c r="P17" s="69"/>
    </row>
    <row r="18" spans="13:16" ht="13.5" customHeight="1">
      <c r="M18" s="130" t="s">
        <v>30</v>
      </c>
      <c r="N18" s="89">
        <f>C9</f>
      </c>
      <c r="O18" s="89">
        <f>C7</f>
      </c>
      <c r="P18" s="63"/>
    </row>
    <row r="19" spans="13:16" ht="13.5" customHeight="1">
      <c r="M19" s="128" t="s">
        <v>31</v>
      </c>
      <c r="N19" s="70">
        <f>C10</f>
      </c>
      <c r="O19" s="70">
        <f>C6</f>
      </c>
      <c r="P19" s="71"/>
    </row>
    <row r="21" spans="1:16" ht="13.5" customHeight="1">
      <c r="A21" s="157" t="s">
        <v>37</v>
      </c>
      <c r="B21" s="158"/>
      <c r="C21" s="159"/>
      <c r="D21" s="113">
        <v>1</v>
      </c>
      <c r="E21" s="116">
        <v>2</v>
      </c>
      <c r="F21" s="116">
        <v>3</v>
      </c>
      <c r="G21" s="114">
        <v>4</v>
      </c>
      <c r="H21" s="114">
        <v>5</v>
      </c>
      <c r="I21" s="115">
        <v>6</v>
      </c>
      <c r="J21" s="116" t="s">
        <v>0</v>
      </c>
      <c r="K21" s="115" t="s">
        <v>1</v>
      </c>
      <c r="L21" s="3"/>
      <c r="M21" s="125" t="s">
        <v>32</v>
      </c>
      <c r="N21" s="68">
        <f>C22</f>
      </c>
      <c r="O21" s="68">
        <f>C27</f>
      </c>
      <c r="P21" s="69"/>
    </row>
    <row r="22" spans="1:16" ht="13.5" customHeight="1">
      <c r="A22" s="118">
        <v>1</v>
      </c>
      <c r="B22" s="119"/>
      <c r="C22" s="16">
        <f>IF($B22="","",CONCATENATE(VLOOKUP($B22,'SL-D'!$A$5:$F$68,3)," (",VLOOKUP($B22,'SL-D'!$A$5:$F$68,5),")"))</f>
      </c>
      <c r="D22" s="43"/>
      <c r="E22" s="88">
        <f>IF(P26=0,"",P26)</f>
      </c>
      <c r="F22" s="88">
        <f>IF(D24="3:0","0:3",IF(D24="3:1","1:3",IF(D24="3:2","2:3",IF(D24="0:3","3:0",IF(D24="1:3","3:1",IF(D24="2:3","3:2",""))))))</f>
      </c>
      <c r="G22" s="17">
        <f>IF(P31=0,"",P31)</f>
      </c>
      <c r="H22" s="17">
        <f>IF(D26="3:0","0:3",IF(D26="3:1","1:3",IF(D26="3:2","2:3",IF(D26="0:3","3:0",IF(D26="1:3","3:1",IF(D26="2:3","3:2",""))))))</f>
      </c>
      <c r="I22" s="24">
        <f>IF(P21=0,"",P21)</f>
      </c>
      <c r="J22" s="18"/>
      <c r="K22" s="32"/>
      <c r="L22" s="3"/>
      <c r="M22" s="130" t="s">
        <v>26</v>
      </c>
      <c r="N22" s="89">
        <f>C23</f>
      </c>
      <c r="O22" s="89">
        <f>C26</f>
      </c>
      <c r="P22" s="63"/>
    </row>
    <row r="23" spans="1:16" ht="13.5" customHeight="1">
      <c r="A23" s="120">
        <v>2</v>
      </c>
      <c r="B23" s="121"/>
      <c r="C23" s="19">
        <f>IF($B23="","",CONCATENATE(VLOOKUP($B23,'SL-D'!$A$5:$F$68,3)," (",VLOOKUP($B23,'SL-D'!$A$5:$F$68,5),")"))</f>
      </c>
      <c r="D23" s="20">
        <f>IF(E22="3:0","0:3",IF(E22="3:1","1:3",IF(E22="3:2","2:3",IF(E22="0:3","3:0",IF(E22="1:3","3:1",IF(E22="2:3","3:2",""))))))</f>
      </c>
      <c r="E23" s="59"/>
      <c r="F23" s="22">
        <f>IF(P32=0,"",P32)</f>
      </c>
      <c r="G23" s="21">
        <f>IF(E25="3:0","0:3",IF(E25="3:1","1:3",IF(E25="3:2","2:3",IF(E25="0:3","3:0",IF(E25="1:3","3:1",IF(E25="2:3","3:2",""))))))</f>
      </c>
      <c r="H23" s="21">
        <f>IF(P22=0,"",P22)</f>
      </c>
      <c r="I23" s="25">
        <f>IF(P27=0,"",P27)</f>
      </c>
      <c r="J23" s="22"/>
      <c r="K23" s="25"/>
      <c r="L23" s="3"/>
      <c r="M23" s="128" t="s">
        <v>27</v>
      </c>
      <c r="N23" s="70">
        <f>C24</f>
      </c>
      <c r="O23" s="70">
        <f>C25</f>
      </c>
      <c r="P23" s="71"/>
    </row>
    <row r="24" spans="1:16" ht="13.5" customHeight="1">
      <c r="A24" s="120">
        <v>3</v>
      </c>
      <c r="B24" s="121"/>
      <c r="C24" s="19">
        <f>IF($B24="","",CONCATENATE(VLOOKUP($B24,'SL-D'!$A$5:$F$68,3)," (",VLOOKUP($B24,'SL-D'!$A$5:$F$68,5),")"))</f>
      </c>
      <c r="D24" s="20">
        <f>IF(P28=0,"",P28)</f>
      </c>
      <c r="E24" s="22">
        <f>IF(F23="3:0","0:3",IF(F23="3:1","1:3",IF(F23="3:2","2:3",IF(F23="0:3","3:0",IF(F23="1:3","3:1",IF(F23="2:3","3:2",""))))))</f>
      </c>
      <c r="F24" s="59"/>
      <c r="G24" s="21">
        <f>IF(P23=0,"",P23)</f>
      </c>
      <c r="H24" s="21">
        <f>IF(F26="3:0","0:3",IF(F26="3:1","1:3",IF(F26="3:2","2:3",IF(F26="0:3","3:0",IF(F26="1:3","3:1",IF(F26="2:3","3:2",""))))))</f>
      </c>
      <c r="I24" s="25">
        <f>IF(P33=0,"",P33)</f>
      </c>
      <c r="J24" s="22"/>
      <c r="K24" s="25"/>
      <c r="L24" s="3"/>
      <c r="M24" s="125" t="s">
        <v>33</v>
      </c>
      <c r="N24" s="68">
        <f>C27</f>
      </c>
      <c r="O24" s="68">
        <f>C25</f>
      </c>
      <c r="P24" s="69"/>
    </row>
    <row r="25" spans="1:16" ht="13.5" customHeight="1">
      <c r="A25" s="120">
        <v>4</v>
      </c>
      <c r="B25" s="121"/>
      <c r="C25" s="19">
        <f>IF($B25="","",CONCATENATE(VLOOKUP($B25,'SL-D'!$A$5:$F$68,3)," (",VLOOKUP($B25,'SL-D'!$A$5:$F$68,5),")"))</f>
      </c>
      <c r="D25" s="20">
        <f>IF(G22="3:0","0:3",IF(G22="3:1","1:3",IF(G22="3:2","2:3",IF(G22="0:3","3:0",IF(G22="1:3","3:1",IF(G22="2:3","3:2",""))))))</f>
      </c>
      <c r="E25" s="22">
        <f>IF(P34=0,"",P34)</f>
      </c>
      <c r="F25" s="22">
        <f>IF(G24="3:0","0:3",IF(G24="3:1","1:3",IF(G24="3:2","2:3",IF(G24="0:3","3:0",IF(G24="1:3","3:1",IF(G24="2:3","3:2",""))))))</f>
      </c>
      <c r="G25" s="44"/>
      <c r="H25" s="21">
        <f>IF(P29=0,"",P29)</f>
      </c>
      <c r="I25" s="25">
        <f>IF(G27="3:0","0:3",IF(G27="3:1","1:3",IF(G27="3:2","2:3",IF(G27="0:3","3:0",IF(G27="1:3","3:1",IF(G27="2:3","3:2",""))))))</f>
      </c>
      <c r="J25" s="22"/>
      <c r="K25" s="25"/>
      <c r="L25" s="3"/>
      <c r="M25" s="130" t="s">
        <v>28</v>
      </c>
      <c r="N25" s="89">
        <f>C26</f>
      </c>
      <c r="O25" s="89">
        <f>C24</f>
      </c>
      <c r="P25" s="63"/>
    </row>
    <row r="26" spans="1:16" ht="13.5" customHeight="1">
      <c r="A26" s="120">
        <v>5</v>
      </c>
      <c r="B26" s="121"/>
      <c r="C26" s="19">
        <f>IF($B26="","",CONCATENATE(VLOOKUP($B26,'SL-D'!$A$5:$F$68,3)," (",VLOOKUP($B26,'SL-D'!$A$5:$F$68,5),")"))</f>
      </c>
      <c r="D26" s="20">
        <f>IF(P35=0,"",P35)</f>
      </c>
      <c r="E26" s="22">
        <f>IF(H23="3:0","0:3",IF(H23="3:1","1:3",IF(H23="3:2","2:3",IF(H23="0:3","3:0",IF(H23="1:3","3:1",IF(H23="2:3","3:2",""))))))</f>
      </c>
      <c r="F26" s="22">
        <f>IF(P25=0,"",P25)</f>
      </c>
      <c r="G26" s="21">
        <f>IF(H25="3:0","0:3",IF(H25="3:1","1:3",IF(H25="3:2","2:3",IF(H25="0:3","3:0",IF(H25="1:3","3:1",IF(H25="2:3","3:2",""))))))</f>
      </c>
      <c r="H26" s="44"/>
      <c r="I26" s="25">
        <f>IF(H27="3:0","0:3",IF(H27="3:1","1:3",IF(H27="3:2","2:3",IF(H27="0:3","3:0",IF(H27="1:3","3:1",IF(H27="2:3","3:2",""))))))</f>
      </c>
      <c r="J26" s="22"/>
      <c r="K26" s="25"/>
      <c r="L26" s="3"/>
      <c r="M26" s="128" t="s">
        <v>5</v>
      </c>
      <c r="N26" s="70">
        <f>C22</f>
      </c>
      <c r="O26" s="70">
        <f>C23</f>
      </c>
      <c r="P26" s="71"/>
    </row>
    <row r="27" spans="1:16" ht="13.5" customHeight="1">
      <c r="A27" s="123">
        <v>6</v>
      </c>
      <c r="B27" s="124"/>
      <c r="C27" s="33">
        <f>IF($B27="","",CONCATENATE(VLOOKUP($B27,'SL-D'!$A$5:$F$68,3)," (",VLOOKUP($B27,'SL-D'!$A$5:$F$68,5),")"))</f>
      </c>
      <c r="D27" s="34">
        <f>IF(I22="3:0","0:3",IF(I22="3:1","1:3",IF(I22="3:2","2:3",IF(I22="0:3","3:0",IF(I22="1:3","3:1",IF(I22="2:3","3:2",""))))))</f>
      </c>
      <c r="E27" s="36">
        <f>IF(I23="3:0","0:3",IF(I23="3:1","1:3",IF(I23="3:2","2:3",IF(I23="0:3","3:0",IF(I23="1:3","3:1",IF(I23="2:3","3:2",""))))))</f>
      </c>
      <c r="F27" s="36">
        <f>IF(I24="3:0","0:3",IF(I24="3:1","1:3",IF(I24="3:2","2:3",IF(I24="0:3","3:0",IF(I24="1:3","3:1",IF(I24="2:3","3:2",""))))))</f>
      </c>
      <c r="G27" s="35">
        <f>IF(P24=0,"",P24)</f>
      </c>
      <c r="H27" s="35">
        <f>IF(P30=0,"",P30)</f>
      </c>
      <c r="I27" s="45"/>
      <c r="J27" s="36"/>
      <c r="K27" s="37"/>
      <c r="L27" s="3"/>
      <c r="M27" s="125" t="s">
        <v>34</v>
      </c>
      <c r="N27" s="68">
        <f>C23</f>
      </c>
      <c r="O27" s="68">
        <f>C27</f>
      </c>
      <c r="P27" s="69"/>
    </row>
    <row r="28" spans="13:16" ht="13.5" customHeight="1">
      <c r="M28" s="130" t="s">
        <v>7</v>
      </c>
      <c r="N28" s="89">
        <f>C24</f>
      </c>
      <c r="O28" s="89">
        <f>C22</f>
      </c>
      <c r="P28" s="63"/>
    </row>
    <row r="29" spans="13:16" ht="13.5" customHeight="1">
      <c r="M29" s="128" t="s">
        <v>29</v>
      </c>
      <c r="N29" s="70">
        <f>C25</f>
      </c>
      <c r="O29" s="70">
        <f>C26</f>
      </c>
      <c r="P29" s="71"/>
    </row>
    <row r="30" spans="13:16" ht="13.5" customHeight="1">
      <c r="M30" s="125" t="s">
        <v>35</v>
      </c>
      <c r="N30" s="68">
        <f>C27</f>
      </c>
      <c r="O30" s="68">
        <f>C26</f>
      </c>
      <c r="P30" s="69"/>
    </row>
    <row r="31" spans="13:16" ht="13.5" customHeight="1">
      <c r="M31" s="130" t="s">
        <v>2</v>
      </c>
      <c r="N31" s="89">
        <f>C22</f>
      </c>
      <c r="O31" s="89">
        <f>C25</f>
      </c>
      <c r="P31" s="63"/>
    </row>
    <row r="32" spans="13:16" ht="13.5" customHeight="1">
      <c r="M32" s="128" t="s">
        <v>3</v>
      </c>
      <c r="N32" s="70">
        <f>C23</f>
      </c>
      <c r="O32" s="70">
        <f>C24</f>
      </c>
      <c r="P32" s="71"/>
    </row>
    <row r="33" spans="13:16" ht="13.5" customHeight="1">
      <c r="M33" s="125" t="s">
        <v>36</v>
      </c>
      <c r="N33" s="68">
        <f>C24</f>
      </c>
      <c r="O33" s="68">
        <f>C27</f>
      </c>
      <c r="P33" s="69"/>
    </row>
    <row r="34" spans="13:16" ht="13.5" customHeight="1">
      <c r="M34" s="130" t="s">
        <v>30</v>
      </c>
      <c r="N34" s="89">
        <f>C25</f>
      </c>
      <c r="O34" s="89">
        <f>C23</f>
      </c>
      <c r="P34" s="63"/>
    </row>
    <row r="35" spans="13:16" ht="13.5" customHeight="1">
      <c r="M35" s="128" t="s">
        <v>31</v>
      </c>
      <c r="N35" s="70">
        <f>C26</f>
      </c>
      <c r="O35" s="70">
        <f>C22</f>
      </c>
      <c r="P35" s="71"/>
    </row>
    <row r="37" spans="1:16" ht="13.5" customHeight="1">
      <c r="A37" s="157" t="s">
        <v>38</v>
      </c>
      <c r="B37" s="158"/>
      <c r="C37" s="159"/>
      <c r="D37" s="113">
        <v>1</v>
      </c>
      <c r="E37" s="116">
        <v>2</v>
      </c>
      <c r="F37" s="116">
        <v>3</v>
      </c>
      <c r="G37" s="114">
        <v>4</v>
      </c>
      <c r="H37" s="114">
        <v>5</v>
      </c>
      <c r="I37" s="115">
        <v>6</v>
      </c>
      <c r="J37" s="116" t="s">
        <v>0</v>
      </c>
      <c r="K37" s="115" t="s">
        <v>1</v>
      </c>
      <c r="L37" s="3"/>
      <c r="M37" s="125" t="s">
        <v>32</v>
      </c>
      <c r="N37" s="68">
        <f>C38</f>
      </c>
      <c r="O37" s="68">
        <f>C43</f>
      </c>
      <c r="P37" s="69"/>
    </row>
    <row r="38" spans="1:16" ht="13.5" customHeight="1">
      <c r="A38" s="118">
        <v>1</v>
      </c>
      <c r="B38" s="119"/>
      <c r="C38" s="16">
        <f>IF($B38="","",CONCATENATE(VLOOKUP($B38,'SL-D'!$A$5:$F$68,3)," (",VLOOKUP($B38,'SL-D'!$A$5:$F$68,5),")"))</f>
      </c>
      <c r="D38" s="43"/>
      <c r="E38" s="88">
        <f>IF(P42=0,"",P42)</f>
      </c>
      <c r="F38" s="88">
        <f>IF(D40="3:0","0:3",IF(D40="3:1","1:3",IF(D40="3:2","2:3",IF(D40="0:3","3:0",IF(D40="1:3","3:1",IF(D40="2:3","3:2",""))))))</f>
      </c>
      <c r="G38" s="17">
        <f>IF(P47=0,"",P47)</f>
      </c>
      <c r="H38" s="17">
        <f>IF(D42="3:0","0:3",IF(D42="3:1","1:3",IF(D42="3:2","2:3",IF(D42="0:3","3:0",IF(D42="1:3","3:1",IF(D42="2:3","3:2",""))))))</f>
      </c>
      <c r="I38" s="24">
        <f>IF(P37=0,"",P37)</f>
      </c>
      <c r="J38" s="18"/>
      <c r="K38" s="32"/>
      <c r="L38" s="3"/>
      <c r="M38" s="130" t="s">
        <v>26</v>
      </c>
      <c r="N38" s="89">
        <f>C39</f>
      </c>
      <c r="O38" s="89">
        <f>C42</f>
      </c>
      <c r="P38" s="63"/>
    </row>
    <row r="39" spans="1:16" ht="13.5" customHeight="1">
      <c r="A39" s="120">
        <v>2</v>
      </c>
      <c r="B39" s="121"/>
      <c r="C39" s="19">
        <f>IF($B39="","",CONCATENATE(VLOOKUP($B39,'SL-D'!$A$5:$F$68,3)," (",VLOOKUP($B39,'SL-D'!$A$5:$F$68,5),")"))</f>
      </c>
      <c r="D39" s="20">
        <f>IF(E38="3:0","0:3",IF(E38="3:1","1:3",IF(E38="3:2","2:3",IF(E38="0:3","3:0",IF(E38="1:3","3:1",IF(E38="2:3","3:2",""))))))</f>
      </c>
      <c r="E39" s="59"/>
      <c r="F39" s="22">
        <f>IF(P48=0,"",P48)</f>
      </c>
      <c r="G39" s="21">
        <f>IF(E41="3:0","0:3",IF(E41="3:1","1:3",IF(E41="3:2","2:3",IF(E41="0:3","3:0",IF(E41="1:3","3:1",IF(E41="2:3","3:2",""))))))</f>
      </c>
      <c r="H39" s="21">
        <f>IF(P38=0,"",P38)</f>
      </c>
      <c r="I39" s="25">
        <f>IF(P43=0,"",P43)</f>
      </c>
      <c r="J39" s="22"/>
      <c r="K39" s="25"/>
      <c r="L39" s="3"/>
      <c r="M39" s="128" t="s">
        <v>27</v>
      </c>
      <c r="N39" s="70">
        <f>C40</f>
      </c>
      <c r="O39" s="70">
        <f>C41</f>
      </c>
      <c r="P39" s="71"/>
    </row>
    <row r="40" spans="1:16" ht="13.5" customHeight="1">
      <c r="A40" s="120">
        <v>3</v>
      </c>
      <c r="B40" s="121"/>
      <c r="C40" s="19">
        <f>IF($B40="","",CONCATENATE(VLOOKUP($B40,'SL-D'!$A$5:$F$68,3)," (",VLOOKUP($B40,'SL-D'!$A$5:$F$68,5),")"))</f>
      </c>
      <c r="D40" s="20">
        <f>IF(P44=0,"",P44)</f>
      </c>
      <c r="E40" s="22">
        <f>IF(F39="3:0","0:3",IF(F39="3:1","1:3",IF(F39="3:2","2:3",IF(F39="0:3","3:0",IF(F39="1:3","3:1",IF(F39="2:3","3:2",""))))))</f>
      </c>
      <c r="F40" s="59"/>
      <c r="G40" s="21">
        <f>IF(P39=0,"",P39)</f>
      </c>
      <c r="H40" s="21">
        <f>IF(F42="3:0","0:3",IF(F42="3:1","1:3",IF(F42="3:2","2:3",IF(F42="0:3","3:0",IF(F42="1:3","3:1",IF(F42="2:3","3:2",""))))))</f>
      </c>
      <c r="I40" s="25">
        <f>IF(P49=0,"",P49)</f>
      </c>
      <c r="J40" s="22"/>
      <c r="K40" s="25"/>
      <c r="L40" s="3"/>
      <c r="M40" s="125" t="s">
        <v>33</v>
      </c>
      <c r="N40" s="68">
        <f>C43</f>
      </c>
      <c r="O40" s="68">
        <f>C41</f>
      </c>
      <c r="P40" s="69"/>
    </row>
    <row r="41" spans="1:16" ht="13.5" customHeight="1">
      <c r="A41" s="120">
        <v>4</v>
      </c>
      <c r="B41" s="121"/>
      <c r="C41" s="19">
        <f>IF($B41="","",CONCATENATE(VLOOKUP($B41,'SL-D'!$A$5:$F$68,3)," (",VLOOKUP($B41,'SL-D'!$A$5:$F$68,5),")"))</f>
      </c>
      <c r="D41" s="20">
        <f>IF(G38="3:0","0:3",IF(G38="3:1","1:3",IF(G38="3:2","2:3",IF(G38="0:3","3:0",IF(G38="1:3","3:1",IF(G38="2:3","3:2",""))))))</f>
      </c>
      <c r="E41" s="22">
        <f>IF(P50=0,"",P50)</f>
      </c>
      <c r="F41" s="22">
        <f>IF(G40="3:0","0:3",IF(G40="3:1","1:3",IF(G40="3:2","2:3",IF(G40="0:3","3:0",IF(G40="1:3","3:1",IF(G40="2:3","3:2",""))))))</f>
      </c>
      <c r="G41" s="44"/>
      <c r="H41" s="21">
        <f>IF(P45=0,"",P45)</f>
      </c>
      <c r="I41" s="25">
        <f>IF(G43="3:0","0:3",IF(G43="3:1","1:3",IF(G43="3:2","2:3",IF(G43="0:3","3:0",IF(G43="1:3","3:1",IF(G43="2:3","3:2",""))))))</f>
      </c>
      <c r="J41" s="22"/>
      <c r="K41" s="25"/>
      <c r="L41" s="3"/>
      <c r="M41" s="130" t="s">
        <v>28</v>
      </c>
      <c r="N41" s="89">
        <f>C42</f>
      </c>
      <c r="O41" s="89">
        <f>C40</f>
      </c>
      <c r="P41" s="63"/>
    </row>
    <row r="42" spans="1:16" ht="13.5" customHeight="1">
      <c r="A42" s="120">
        <v>5</v>
      </c>
      <c r="B42" s="121"/>
      <c r="C42" s="19">
        <f>IF($B42="","",CONCATENATE(VLOOKUP($B42,'SL-D'!$A$5:$F$68,3)," (",VLOOKUP($B42,'SL-D'!$A$5:$F$68,5),")"))</f>
      </c>
      <c r="D42" s="20">
        <f>IF(P51=0,"",P51)</f>
      </c>
      <c r="E42" s="22">
        <f>IF(H39="3:0","0:3",IF(H39="3:1","1:3",IF(H39="3:2","2:3",IF(H39="0:3","3:0",IF(H39="1:3","3:1",IF(H39="2:3","3:2",""))))))</f>
      </c>
      <c r="F42" s="22">
        <f>IF(P41=0,"",P41)</f>
      </c>
      <c r="G42" s="21">
        <f>IF(H41="3:0","0:3",IF(H41="3:1","1:3",IF(H41="3:2","2:3",IF(H41="0:3","3:0",IF(H41="1:3","3:1",IF(H41="2:3","3:2",""))))))</f>
      </c>
      <c r="H42" s="44"/>
      <c r="I42" s="25">
        <f>IF(H43="3:0","0:3",IF(H43="3:1","1:3",IF(H43="3:2","2:3",IF(H43="0:3","3:0",IF(H43="1:3","3:1",IF(H43="2:3","3:2",""))))))</f>
      </c>
      <c r="J42" s="22"/>
      <c r="K42" s="25"/>
      <c r="L42" s="3"/>
      <c r="M42" s="128" t="s">
        <v>5</v>
      </c>
      <c r="N42" s="70">
        <f>C38</f>
      </c>
      <c r="O42" s="70">
        <f>C39</f>
      </c>
      <c r="P42" s="71"/>
    </row>
    <row r="43" spans="1:16" ht="13.5" customHeight="1">
      <c r="A43" s="123">
        <v>6</v>
      </c>
      <c r="B43" s="124"/>
      <c r="C43" s="33">
        <f>IF($B43="","",CONCATENATE(VLOOKUP($B43,'SL-D'!$A$5:$F$68,3)," (",VLOOKUP($B43,'SL-D'!$A$5:$F$68,5),")"))</f>
      </c>
      <c r="D43" s="34">
        <f>IF(I38="3:0","0:3",IF(I38="3:1","1:3",IF(I38="3:2","2:3",IF(I38="0:3","3:0",IF(I38="1:3","3:1",IF(I38="2:3","3:2",""))))))</f>
      </c>
      <c r="E43" s="36">
        <f>IF(I39="3:0","0:3",IF(I39="3:1","1:3",IF(I39="3:2","2:3",IF(I39="0:3","3:0",IF(I39="1:3","3:1",IF(I39="2:3","3:2",""))))))</f>
      </c>
      <c r="F43" s="36">
        <f>IF(I40="3:0","0:3",IF(I40="3:1","1:3",IF(I40="3:2","2:3",IF(I40="0:3","3:0",IF(I40="1:3","3:1",IF(I40="2:3","3:2",""))))))</f>
      </c>
      <c r="G43" s="35">
        <f>IF(P40=0,"",P40)</f>
      </c>
      <c r="H43" s="35">
        <f>IF(P46=0,"",P46)</f>
      </c>
      <c r="I43" s="45"/>
      <c r="J43" s="36"/>
      <c r="K43" s="37"/>
      <c r="L43" s="3"/>
      <c r="M43" s="125" t="s">
        <v>34</v>
      </c>
      <c r="N43" s="68">
        <f>C39</f>
      </c>
      <c r="O43" s="68">
        <f>C43</f>
      </c>
      <c r="P43" s="69"/>
    </row>
    <row r="44" spans="13:16" ht="13.5" customHeight="1">
      <c r="M44" s="130" t="s">
        <v>7</v>
      </c>
      <c r="N44" s="89">
        <f>C40</f>
      </c>
      <c r="O44" s="89">
        <f>C38</f>
      </c>
      <c r="P44" s="63"/>
    </row>
    <row r="45" spans="13:16" ht="13.5" customHeight="1">
      <c r="M45" s="128" t="s">
        <v>29</v>
      </c>
      <c r="N45" s="70">
        <f>C41</f>
      </c>
      <c r="O45" s="70">
        <f>C42</f>
      </c>
      <c r="P45" s="71"/>
    </row>
    <row r="46" spans="13:16" ht="13.5" customHeight="1">
      <c r="M46" s="125" t="s">
        <v>35</v>
      </c>
      <c r="N46" s="68">
        <f>C43</f>
      </c>
      <c r="O46" s="68">
        <f>C42</f>
      </c>
      <c r="P46" s="69"/>
    </row>
    <row r="47" spans="13:16" ht="13.5" customHeight="1">
      <c r="M47" s="130" t="s">
        <v>2</v>
      </c>
      <c r="N47" s="89">
        <f>C38</f>
      </c>
      <c r="O47" s="89">
        <f>C41</f>
      </c>
      <c r="P47" s="63"/>
    </row>
    <row r="48" spans="13:16" ht="13.5" customHeight="1">
      <c r="M48" s="128" t="s">
        <v>3</v>
      </c>
      <c r="N48" s="70">
        <f>C39</f>
      </c>
      <c r="O48" s="70">
        <f>C40</f>
      </c>
      <c r="P48" s="71"/>
    </row>
    <row r="49" spans="13:16" ht="13.5" customHeight="1">
      <c r="M49" s="125" t="s">
        <v>36</v>
      </c>
      <c r="N49" s="68">
        <f>C40</f>
      </c>
      <c r="O49" s="68">
        <f>C43</f>
      </c>
      <c r="P49" s="69"/>
    </row>
    <row r="50" spans="13:16" ht="13.5" customHeight="1">
      <c r="M50" s="130" t="s">
        <v>30</v>
      </c>
      <c r="N50" s="89">
        <f>C41</f>
      </c>
      <c r="O50" s="89">
        <f>C39</f>
      </c>
      <c r="P50" s="63"/>
    </row>
    <row r="51" spans="13:16" ht="13.5" customHeight="1">
      <c r="M51" s="128" t="s">
        <v>31</v>
      </c>
      <c r="N51" s="70">
        <f>C42</f>
      </c>
      <c r="O51" s="70">
        <f>C38</f>
      </c>
      <c r="P51" s="71"/>
    </row>
    <row r="53" spans="1:16" ht="13.5" customHeight="1">
      <c r="A53" s="157" t="s">
        <v>39</v>
      </c>
      <c r="B53" s="158"/>
      <c r="C53" s="159"/>
      <c r="D53" s="113">
        <v>1</v>
      </c>
      <c r="E53" s="116">
        <v>2</v>
      </c>
      <c r="F53" s="116">
        <v>3</v>
      </c>
      <c r="G53" s="114">
        <v>4</v>
      </c>
      <c r="H53" s="114">
        <v>5</v>
      </c>
      <c r="I53" s="115">
        <v>6</v>
      </c>
      <c r="J53" s="116" t="s">
        <v>0</v>
      </c>
      <c r="K53" s="115" t="s">
        <v>1</v>
      </c>
      <c r="L53" s="3"/>
      <c r="M53" s="125" t="s">
        <v>32</v>
      </c>
      <c r="N53" s="68">
        <f>C54</f>
      </c>
      <c r="O53" s="68">
        <f>C59</f>
      </c>
      <c r="P53" s="69"/>
    </row>
    <row r="54" spans="1:16" ht="13.5" customHeight="1">
      <c r="A54" s="118">
        <v>1</v>
      </c>
      <c r="B54" s="119"/>
      <c r="C54" s="16">
        <f>IF($B54="","",CONCATENATE(VLOOKUP($B54,'SL-D'!$A$5:$F$68,3)," (",VLOOKUP($B54,'SL-D'!$A$5:$F$68,5),")"))</f>
      </c>
      <c r="D54" s="43"/>
      <c r="E54" s="88">
        <f>IF(P58=0,"",P58)</f>
      </c>
      <c r="F54" s="88">
        <f>IF(D56="3:0","0:3",IF(D56="3:1","1:3",IF(D56="3:2","2:3",IF(D56="0:3","3:0",IF(D56="1:3","3:1",IF(D56="2:3","3:2",""))))))</f>
      </c>
      <c r="G54" s="17">
        <f>IF(P63=0,"",P63)</f>
      </c>
      <c r="H54" s="17">
        <f>IF(D58="3:0","0:3",IF(D58="3:1","1:3",IF(D58="3:2","2:3",IF(D58="0:3","3:0",IF(D58="1:3","3:1",IF(D58="2:3","3:2",""))))))</f>
      </c>
      <c r="I54" s="24">
        <f>IF(P53=0,"",P53)</f>
      </c>
      <c r="J54" s="18"/>
      <c r="K54" s="32"/>
      <c r="L54" s="3"/>
      <c r="M54" s="130" t="s">
        <v>26</v>
      </c>
      <c r="N54" s="89">
        <f>C55</f>
      </c>
      <c r="O54" s="89">
        <f>C58</f>
      </c>
      <c r="P54" s="63"/>
    </row>
    <row r="55" spans="1:16" ht="13.5" customHeight="1">
      <c r="A55" s="120">
        <v>2</v>
      </c>
      <c r="B55" s="121"/>
      <c r="C55" s="19">
        <f>IF($B55="","",CONCATENATE(VLOOKUP($B55,'SL-D'!$A$5:$F$68,3)," (",VLOOKUP($B55,'SL-D'!$A$5:$F$68,5),")"))</f>
      </c>
      <c r="D55" s="20">
        <f>IF(E54="3:0","0:3",IF(E54="3:1","1:3",IF(E54="3:2","2:3",IF(E54="0:3","3:0",IF(E54="1:3","3:1",IF(E54="2:3","3:2",""))))))</f>
      </c>
      <c r="E55" s="59"/>
      <c r="F55" s="22">
        <f>IF(P64=0,"",P64)</f>
      </c>
      <c r="G55" s="21">
        <f>IF(E57="3:0","0:3",IF(E57="3:1","1:3",IF(E57="3:2","2:3",IF(E57="0:3","3:0",IF(E57="1:3","3:1",IF(E57="2:3","3:2",""))))))</f>
      </c>
      <c r="H55" s="21">
        <f>IF(P54=0,"",P54)</f>
      </c>
      <c r="I55" s="25">
        <f>IF(P59=0,"",P59)</f>
      </c>
      <c r="J55" s="22"/>
      <c r="K55" s="25"/>
      <c r="L55" s="3"/>
      <c r="M55" s="128" t="s">
        <v>27</v>
      </c>
      <c r="N55" s="70">
        <f>C56</f>
      </c>
      <c r="O55" s="70">
        <f>C57</f>
      </c>
      <c r="P55" s="71"/>
    </row>
    <row r="56" spans="1:16" ht="13.5" customHeight="1">
      <c r="A56" s="120">
        <v>3</v>
      </c>
      <c r="B56" s="121"/>
      <c r="C56" s="19">
        <f>IF($B56="","",CONCATENATE(VLOOKUP($B56,'SL-D'!$A$5:$F$68,3)," (",VLOOKUP($B56,'SL-D'!$A$5:$F$68,5),")"))</f>
      </c>
      <c r="D56" s="20">
        <f>IF(P60=0,"",P60)</f>
      </c>
      <c r="E56" s="22">
        <f>IF(F55="3:0","0:3",IF(F55="3:1","1:3",IF(F55="3:2","2:3",IF(F55="0:3","3:0",IF(F55="1:3","3:1",IF(F55="2:3","3:2",""))))))</f>
      </c>
      <c r="F56" s="59"/>
      <c r="G56" s="21">
        <f>IF(P55=0,"",P55)</f>
      </c>
      <c r="H56" s="21">
        <f>IF(F58="3:0","0:3",IF(F58="3:1","1:3",IF(F58="3:2","2:3",IF(F58="0:3","3:0",IF(F58="1:3","3:1",IF(F58="2:3","3:2",""))))))</f>
      </c>
      <c r="I56" s="25">
        <f>IF(P65=0,"",P65)</f>
      </c>
      <c r="J56" s="22"/>
      <c r="K56" s="25"/>
      <c r="L56" s="3"/>
      <c r="M56" s="125" t="s">
        <v>33</v>
      </c>
      <c r="N56" s="68">
        <f>C59</f>
      </c>
      <c r="O56" s="68">
        <f>C57</f>
      </c>
      <c r="P56" s="69"/>
    </row>
    <row r="57" spans="1:16" ht="13.5" customHeight="1">
      <c r="A57" s="120">
        <v>4</v>
      </c>
      <c r="B57" s="121"/>
      <c r="C57" s="19">
        <f>IF($B57="","",CONCATENATE(VLOOKUP($B57,'SL-D'!$A$5:$F$68,3)," (",VLOOKUP($B57,'SL-D'!$A$5:$F$68,5),")"))</f>
      </c>
      <c r="D57" s="20">
        <f>IF(G54="3:0","0:3",IF(G54="3:1","1:3",IF(G54="3:2","2:3",IF(G54="0:3","3:0",IF(G54="1:3","3:1",IF(G54="2:3","3:2",""))))))</f>
      </c>
      <c r="E57" s="22">
        <f>IF(P66=0,"",P66)</f>
      </c>
      <c r="F57" s="22">
        <f>IF(G56="3:0","0:3",IF(G56="3:1","1:3",IF(G56="3:2","2:3",IF(G56="0:3","3:0",IF(G56="1:3","3:1",IF(G56="2:3","3:2",""))))))</f>
      </c>
      <c r="G57" s="44"/>
      <c r="H57" s="21">
        <f>IF(P61=0,"",P61)</f>
      </c>
      <c r="I57" s="25">
        <f>IF(G59="3:0","0:3",IF(G59="3:1","1:3",IF(G59="3:2","2:3",IF(G59="0:3","3:0",IF(G59="1:3","3:1",IF(G59="2:3","3:2",""))))))</f>
      </c>
      <c r="J57" s="22"/>
      <c r="K57" s="25"/>
      <c r="L57" s="3"/>
      <c r="M57" s="130" t="s">
        <v>28</v>
      </c>
      <c r="N57" s="89">
        <f>C58</f>
      </c>
      <c r="O57" s="89">
        <f>C56</f>
      </c>
      <c r="P57" s="63"/>
    </row>
    <row r="58" spans="1:16" ht="13.5" customHeight="1">
      <c r="A58" s="120">
        <v>5</v>
      </c>
      <c r="B58" s="121"/>
      <c r="C58" s="19">
        <f>IF($B58="","",CONCATENATE(VLOOKUP($B58,'SL-D'!$A$5:$F$68,3)," (",VLOOKUP($B58,'SL-D'!$A$5:$F$68,5),")"))</f>
      </c>
      <c r="D58" s="20">
        <f>IF(P67=0,"",P67)</f>
      </c>
      <c r="E58" s="22">
        <f>IF(H55="3:0","0:3",IF(H55="3:1","1:3",IF(H55="3:2","2:3",IF(H55="0:3","3:0",IF(H55="1:3","3:1",IF(H55="2:3","3:2",""))))))</f>
      </c>
      <c r="F58" s="22">
        <f>IF(P57=0,"",P57)</f>
      </c>
      <c r="G58" s="21">
        <f>IF(H57="3:0","0:3",IF(H57="3:1","1:3",IF(H57="3:2","2:3",IF(H57="0:3","3:0",IF(H57="1:3","3:1",IF(H57="2:3","3:2",""))))))</f>
      </c>
      <c r="H58" s="44"/>
      <c r="I58" s="25">
        <f>IF(H59="3:0","0:3",IF(H59="3:1","1:3",IF(H59="3:2","2:3",IF(H59="0:3","3:0",IF(H59="1:3","3:1",IF(H59="2:3","3:2",""))))))</f>
      </c>
      <c r="J58" s="22"/>
      <c r="K58" s="25"/>
      <c r="L58" s="3"/>
      <c r="M58" s="128" t="s">
        <v>5</v>
      </c>
      <c r="N58" s="70">
        <f>C54</f>
      </c>
      <c r="O58" s="70">
        <f>C55</f>
      </c>
      <c r="P58" s="71"/>
    </row>
    <row r="59" spans="1:16" ht="13.5" customHeight="1">
      <c r="A59" s="123">
        <v>6</v>
      </c>
      <c r="B59" s="124"/>
      <c r="C59" s="33">
        <f>IF($B59="","",CONCATENATE(VLOOKUP($B59,'SL-D'!$A$5:$F$68,3)," (",VLOOKUP($B59,'SL-D'!$A$5:$F$68,5),")"))</f>
      </c>
      <c r="D59" s="34">
        <f>IF(I54="3:0","0:3",IF(I54="3:1","1:3",IF(I54="3:2","2:3",IF(I54="0:3","3:0",IF(I54="1:3","3:1",IF(I54="2:3","3:2",""))))))</f>
      </c>
      <c r="E59" s="36">
        <f>IF(I55="3:0","0:3",IF(I55="3:1","1:3",IF(I55="3:2","2:3",IF(I55="0:3","3:0",IF(I55="1:3","3:1",IF(I55="2:3","3:2",""))))))</f>
      </c>
      <c r="F59" s="36">
        <f>IF(I56="3:0","0:3",IF(I56="3:1","1:3",IF(I56="3:2","2:3",IF(I56="0:3","3:0",IF(I56="1:3","3:1",IF(I56="2:3","3:2",""))))))</f>
      </c>
      <c r="G59" s="35">
        <f>IF(P56=0,"",P56)</f>
      </c>
      <c r="H59" s="35">
        <f>IF(P62=0,"",P62)</f>
      </c>
      <c r="I59" s="45"/>
      <c r="J59" s="36"/>
      <c r="K59" s="37"/>
      <c r="L59" s="3"/>
      <c r="M59" s="125" t="s">
        <v>34</v>
      </c>
      <c r="N59" s="68">
        <f>C55</f>
      </c>
      <c r="O59" s="68">
        <f>C59</f>
      </c>
      <c r="P59" s="69"/>
    </row>
    <row r="60" spans="13:16" ht="13.5" customHeight="1">
      <c r="M60" s="130" t="s">
        <v>7</v>
      </c>
      <c r="N60" s="89">
        <f>C56</f>
      </c>
      <c r="O60" s="89">
        <f>C54</f>
      </c>
      <c r="P60" s="63"/>
    </row>
    <row r="61" spans="13:16" ht="13.5" customHeight="1">
      <c r="M61" s="128" t="s">
        <v>29</v>
      </c>
      <c r="N61" s="70">
        <f>C57</f>
      </c>
      <c r="O61" s="70">
        <f>C58</f>
      </c>
      <c r="P61" s="71"/>
    </row>
    <row r="62" spans="13:16" ht="13.5" customHeight="1">
      <c r="M62" s="125" t="s">
        <v>35</v>
      </c>
      <c r="N62" s="68">
        <f>C59</f>
      </c>
      <c r="O62" s="68">
        <f>C58</f>
      </c>
      <c r="P62" s="69"/>
    </row>
    <row r="63" spans="13:16" ht="13.5" customHeight="1">
      <c r="M63" s="130" t="s">
        <v>2</v>
      </c>
      <c r="N63" s="89">
        <f>C54</f>
      </c>
      <c r="O63" s="89">
        <f>C57</f>
      </c>
      <c r="P63" s="63"/>
    </row>
    <row r="64" spans="13:16" ht="13.5" customHeight="1">
      <c r="M64" s="128" t="s">
        <v>3</v>
      </c>
      <c r="N64" s="70">
        <f>C55</f>
      </c>
      <c r="O64" s="70">
        <f>C56</f>
      </c>
      <c r="P64" s="71"/>
    </row>
    <row r="65" spans="13:16" ht="13.5" customHeight="1">
      <c r="M65" s="125" t="s">
        <v>36</v>
      </c>
      <c r="N65" s="68">
        <f>C56</f>
      </c>
      <c r="O65" s="68">
        <f>C59</f>
      </c>
      <c r="P65" s="69"/>
    </row>
    <row r="66" spans="13:16" ht="13.5" customHeight="1">
      <c r="M66" s="130" t="s">
        <v>30</v>
      </c>
      <c r="N66" s="89">
        <f>C57</f>
      </c>
      <c r="O66" s="89">
        <f>C55</f>
      </c>
      <c r="P66" s="63"/>
    </row>
    <row r="67" spans="13:16" ht="13.5" customHeight="1">
      <c r="M67" s="128" t="s">
        <v>31</v>
      </c>
      <c r="N67" s="70">
        <f>C58</f>
      </c>
      <c r="O67" s="70">
        <f>C54</f>
      </c>
      <c r="P67" s="71"/>
    </row>
  </sheetData>
  <sheetProtection/>
  <mergeCells count="5">
    <mergeCell ref="A53:C53"/>
    <mergeCell ref="I1:K1"/>
    <mergeCell ref="A5:C5"/>
    <mergeCell ref="A21:C21"/>
    <mergeCell ref="A37:C3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3.75390625" style="134" customWidth="1"/>
    <col min="3" max="6" width="37.75390625" style="2" customWidth="1"/>
    <col min="7" max="16384" width="9.125" style="2" customWidth="1"/>
  </cols>
  <sheetData>
    <row r="1" spans="1:6" s="5" customFormat="1" ht="13.5" customHeight="1">
      <c r="A1" s="5" t="str">
        <f>'SL-D'!$A$1</f>
        <v>Regionální  svaz stolního tenisu</v>
      </c>
      <c r="B1" s="9"/>
      <c r="C1" s="101"/>
      <c r="D1" s="101"/>
      <c r="F1" s="31">
        <f>'SL-D'!$F$1</f>
        <v>41237</v>
      </c>
    </row>
    <row r="2" spans="1:6" s="5" customFormat="1" ht="13.5" customHeight="1">
      <c r="A2" s="5" t="str">
        <f>'SL-D'!$A$2</f>
        <v>Regionální přebor 2012</v>
      </c>
      <c r="B2" s="9"/>
      <c r="C2" s="101"/>
      <c r="D2" s="101"/>
      <c r="F2" s="9" t="str">
        <f>'SL-D'!$F$2</f>
        <v>Regionální soutěže</v>
      </c>
    </row>
    <row r="3" spans="1:6" s="5" customFormat="1" ht="13.5" customHeight="1">
      <c r="A3" s="5" t="str">
        <f>'SL-D'!$A$3</f>
        <v>TJ Sport Kladno</v>
      </c>
      <c r="B3" s="9"/>
      <c r="C3" s="101"/>
      <c r="D3" s="101"/>
      <c r="F3" s="9" t="s">
        <v>59</v>
      </c>
    </row>
    <row r="5" spans="2:3" ht="13.5" customHeight="1">
      <c r="B5" s="131"/>
      <c r="C5" s="8">
        <f>IF($B5="","",CONCATENATE(VLOOKUP($B5,'SL-D'!$A$5:$F$68,3)," (",VLOOKUP($B5,'SL-D'!$A$5:$F$68,5),")"))</f>
      </c>
    </row>
    <row r="6" spans="1:3" ht="13.5" customHeight="1">
      <c r="A6" s="132">
        <v>1</v>
      </c>
      <c r="B6" s="133"/>
      <c r="C6" s="6">
        <f>IF($B6="","",CONCATENATE(VLOOKUP($B6,'SL-D'!$A$5:$F$68,3)," (",VLOOKUP($B6,'SL-D'!$A$5:$F$68,5),")"))</f>
      </c>
    </row>
    <row r="7" spans="2:4" ht="13.5" customHeight="1">
      <c r="B7" s="131"/>
      <c r="C7" s="72">
        <f>IF($B7="","",CONCATENATE(VLOOKUP($B7,'SL-D'!$A$5:$F$68,3)," (",VLOOKUP($B7,'SL-D'!$A$5:$F$68,5),")"))</f>
      </c>
      <c r="D7" s="6"/>
    </row>
    <row r="8" spans="1:4" ht="13.5" customHeight="1">
      <c r="A8" s="132">
        <v>2</v>
      </c>
      <c r="B8" s="133"/>
      <c r="C8" s="73">
        <f>IF($B8="","",CONCATENATE(VLOOKUP($B8,'SL-D'!$A$5:$F$68,3)," (",VLOOKUP($B8,'SL-D'!$A$5:$F$68,5),")"))</f>
      </c>
      <c r="D8" s="90"/>
    </row>
    <row r="9" spans="2:5" ht="13.5" customHeight="1">
      <c r="B9" s="131"/>
      <c r="C9" s="2">
        <f>IF($B9="","",CONCATENATE(VLOOKUP($B9,'SL-D'!$A$5:$F$68,3)," (",VLOOKUP($B9,'SL-D'!$A$5:$F$68,5),")"))</f>
      </c>
      <c r="D9" s="74"/>
      <c r="E9" s="6"/>
    </row>
    <row r="10" spans="1:5" ht="13.5" customHeight="1">
      <c r="A10" s="132">
        <v>3</v>
      </c>
      <c r="B10" s="133"/>
      <c r="C10" s="6">
        <f>IF($B10="","",CONCATENATE(VLOOKUP($B10,'SL-D'!$A$5:$F$68,3)," (",VLOOKUP($B10,'SL-D'!$A$5:$F$68,5),")"))</f>
      </c>
      <c r="D10" s="74"/>
      <c r="E10" s="90"/>
    </row>
    <row r="11" spans="2:5" ht="13.5" customHeight="1">
      <c r="B11" s="131"/>
      <c r="C11" s="72">
        <f>IF($B11="","",CONCATENATE(VLOOKUP($B11,'SL-D'!$A$5:$F$68,3)," (",VLOOKUP($B11,'SL-D'!$A$5:$F$68,5),")"))</f>
      </c>
      <c r="D11" s="73"/>
      <c r="E11" s="74"/>
    </row>
    <row r="12" spans="1:5" ht="13.5" customHeight="1">
      <c r="A12" s="132">
        <v>4</v>
      </c>
      <c r="B12" s="133"/>
      <c r="C12" s="73">
        <f>IF($B12="","",CONCATENATE(VLOOKUP($B12,'SL-D'!$A$5:$F$68,3)," (",VLOOKUP($B12,'SL-D'!$A$5:$F$68,5),")"))</f>
      </c>
      <c r="D12" s="91"/>
      <c r="E12" s="74"/>
    </row>
    <row r="13" spans="2:6" ht="13.5" customHeight="1">
      <c r="B13" s="131"/>
      <c r="C13" s="2">
        <f>IF($B13="","",CONCATENATE(VLOOKUP($B13,'SL-D'!$A$5:$F$68,3)," (",VLOOKUP($B13,'SL-D'!$A$5:$F$68,5),")"))</f>
      </c>
      <c r="E13" s="74"/>
      <c r="F13" s="6"/>
    </row>
    <row r="14" spans="1:6" ht="13.5" customHeight="1">
      <c r="A14" s="132">
        <v>5</v>
      </c>
      <c r="B14" s="133"/>
      <c r="C14" s="6">
        <f>IF($B14="","",CONCATENATE(VLOOKUP($B14,'SL-D'!$A$5:$F$68,3)," (",VLOOKUP($B14,'SL-D'!$A$5:$F$68,5),")"))</f>
      </c>
      <c r="E14" s="74"/>
      <c r="F14" s="92"/>
    </row>
    <row r="15" spans="2:6" ht="13.5" customHeight="1">
      <c r="B15" s="131"/>
      <c r="C15" s="72">
        <f>IF($B15="","",CONCATENATE(VLOOKUP($B15,'SL-D'!$A$5:$F$68,3)," (",VLOOKUP($B15,'SL-D'!$A$5:$F$68,5),")"))</f>
      </c>
      <c r="D15" s="6"/>
      <c r="E15" s="74"/>
      <c r="F15" s="8"/>
    </row>
    <row r="16" spans="1:6" ht="13.5" customHeight="1">
      <c r="A16" s="132">
        <v>6</v>
      </c>
      <c r="B16" s="133"/>
      <c r="C16" s="73">
        <f>IF($B16="","",CONCATENATE(VLOOKUP($B16,'SL-D'!$A$5:$F$68,3)," (",VLOOKUP($B16,'SL-D'!$A$5:$F$68,5),")"))</f>
      </c>
      <c r="D16" s="90"/>
      <c r="E16" s="74"/>
      <c r="F16" s="8"/>
    </row>
    <row r="17" spans="2:6" ht="13.5" customHeight="1">
      <c r="B17" s="131"/>
      <c r="C17" s="2">
        <f>IF($B17="","",CONCATENATE(VLOOKUP($B17,'SL-D'!$A$5:$F$68,3)," (",VLOOKUP($B17,'SL-D'!$A$5:$F$68,5),")"))</f>
      </c>
      <c r="D17" s="74"/>
      <c r="E17" s="73"/>
      <c r="F17" s="8"/>
    </row>
    <row r="18" spans="1:6" ht="13.5" customHeight="1">
      <c r="A18" s="132">
        <v>7</v>
      </c>
      <c r="B18" s="133"/>
      <c r="C18" s="6">
        <f>IF($B18="","",CONCATENATE(VLOOKUP($B18,'SL-D'!$A$5:$F$68,3)," (",VLOOKUP($B18,'SL-D'!$A$5:$F$68,5),")"))</f>
      </c>
      <c r="D18" s="74"/>
      <c r="E18" s="91"/>
      <c r="F18" s="8"/>
    </row>
    <row r="19" spans="2:6" ht="13.5" customHeight="1">
      <c r="B19" s="131"/>
      <c r="C19" s="72">
        <f>IF($B19="","",CONCATENATE(VLOOKUP($B19,'SL-D'!$A$5:$F$68,3)," (",VLOOKUP($B19,'SL-D'!$A$5:$F$68,5),")"))</f>
      </c>
      <c r="D19" s="73"/>
      <c r="F19" s="8"/>
    </row>
    <row r="20" spans="1:6" ht="13.5" customHeight="1">
      <c r="A20" s="132">
        <v>8</v>
      </c>
      <c r="B20" s="133"/>
      <c r="C20" s="73">
        <f>IF($B20="","",CONCATENATE(VLOOKUP($B20,'SL-D'!$A$5:$F$68,3)," (",VLOOKUP($B20,'SL-D'!$A$5:$F$68,5),")"))</f>
      </c>
      <c r="D20" s="91"/>
      <c r="F20" s="8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1" customWidth="1"/>
    <col min="2" max="2" width="3.75390625" style="134" customWidth="1"/>
    <col min="3" max="3" width="37.75390625" style="2" customWidth="1"/>
    <col min="4" max="4" width="3.75390625" style="12" customWidth="1"/>
    <col min="5" max="5" width="37.75390625" style="2" customWidth="1"/>
    <col min="6" max="6" width="3.75390625" style="1" customWidth="1"/>
    <col min="7" max="7" width="37.75390625" style="2" customWidth="1"/>
    <col min="8" max="8" width="3.75390625" style="1" customWidth="1"/>
    <col min="9" max="9" width="37.75390625" style="2" customWidth="1"/>
    <col min="10" max="10" width="3.75390625" style="1" customWidth="1"/>
    <col min="11" max="16384" width="9.125" style="2" customWidth="1"/>
  </cols>
  <sheetData>
    <row r="1" spans="1:10" s="5" customFormat="1" ht="13.5" customHeight="1">
      <c r="A1" s="5" t="str">
        <f>'SL-D'!$A$1</f>
        <v>Regionální  svaz stolního tenisu</v>
      </c>
      <c r="B1" s="9"/>
      <c r="C1" s="101"/>
      <c r="D1" s="102"/>
      <c r="E1" s="101"/>
      <c r="F1" s="102"/>
      <c r="H1" s="102"/>
      <c r="I1" s="163">
        <f>'SL-D'!$F$1</f>
        <v>41237</v>
      </c>
      <c r="J1" s="163"/>
    </row>
    <row r="2" spans="1:10" s="5" customFormat="1" ht="13.5" customHeight="1">
      <c r="A2" s="5" t="str">
        <f>'SL-D'!$A$2</f>
        <v>Regionální přebor 2012</v>
      </c>
      <c r="B2" s="9"/>
      <c r="C2" s="101"/>
      <c r="D2" s="102"/>
      <c r="E2" s="101"/>
      <c r="F2" s="102"/>
      <c r="H2" s="102"/>
      <c r="J2" s="9" t="str">
        <f>'SL-D'!$F$2</f>
        <v>Regionální soutěže</v>
      </c>
    </row>
    <row r="3" spans="1:10" s="5" customFormat="1" ht="13.5" customHeight="1">
      <c r="A3" s="5" t="str">
        <f>'SL-D'!$A$3</f>
        <v>TJ Sport Kladno</v>
      </c>
      <c r="B3" s="9"/>
      <c r="C3" s="101"/>
      <c r="D3" s="102"/>
      <c r="E3" s="101"/>
      <c r="F3" s="102"/>
      <c r="H3" s="102"/>
      <c r="J3" s="9" t="s">
        <v>55</v>
      </c>
    </row>
    <row r="5" spans="1:3" ht="13.5" customHeight="1">
      <c r="A5" s="132">
        <v>1</v>
      </c>
      <c r="B5" s="133"/>
      <c r="C5" s="6">
        <f>IF($B5="","",CONCATENATE(VLOOKUP($B5,'SL-D'!$A$5:$F$68,3)," (",VLOOKUP($B5,'SL-D'!$A$5:$F$68,5),")"))</f>
      </c>
    </row>
    <row r="6" spans="2:6" ht="13.5" customHeight="1">
      <c r="B6" s="11"/>
      <c r="C6" s="7"/>
      <c r="D6" s="160">
        <v>9</v>
      </c>
      <c r="E6" s="6"/>
      <c r="F6" s="12"/>
    </row>
    <row r="7" spans="1:6" ht="13.5" customHeight="1">
      <c r="A7" s="132">
        <v>2</v>
      </c>
      <c r="B7" s="133"/>
      <c r="C7" s="6">
        <f>IF($B7="","",CONCATENATE(VLOOKUP($B7,'SL-D'!$A$5:$F$68,3)," (",VLOOKUP($B7,'SL-D'!$A$5:$F$68,5),")"))</f>
      </c>
      <c r="D7" s="161"/>
      <c r="E7" s="92"/>
      <c r="F7" s="160">
        <v>13</v>
      </c>
    </row>
    <row r="8" spans="2:8" ht="13.5" customHeight="1">
      <c r="B8" s="11"/>
      <c r="E8" s="8"/>
      <c r="F8" s="162"/>
      <c r="G8" s="6"/>
      <c r="H8" s="12"/>
    </row>
    <row r="9" spans="1:8" ht="13.5" customHeight="1">
      <c r="A9" s="132">
        <v>3</v>
      </c>
      <c r="B9" s="133"/>
      <c r="C9" s="6">
        <f>IF($B9="","",CONCATENATE(VLOOKUP($B9,'SL-D'!$A$5:$F$68,3)," (",VLOOKUP($B9,'SL-D'!$A$5:$F$68,5),")"))</f>
      </c>
      <c r="E9" s="8"/>
      <c r="F9" s="162"/>
      <c r="G9" s="92"/>
      <c r="H9" s="160">
        <v>15</v>
      </c>
    </row>
    <row r="10" spans="2:8" ht="13.5" customHeight="1">
      <c r="B10" s="11"/>
      <c r="C10" s="7"/>
      <c r="D10" s="160">
        <v>10</v>
      </c>
      <c r="E10" s="6"/>
      <c r="F10" s="161"/>
      <c r="G10" s="8"/>
      <c r="H10" s="162"/>
    </row>
    <row r="11" spans="1:8" ht="13.5" customHeight="1">
      <c r="A11" s="132">
        <v>4</v>
      </c>
      <c r="B11" s="133"/>
      <c r="C11" s="6">
        <f>IF($B11="","",CONCATENATE(VLOOKUP($B11,'SL-D'!$A$5:$F$68,3)," (",VLOOKUP($B11,'SL-D'!$A$5:$F$68,5),")"))</f>
      </c>
      <c r="D11" s="161"/>
      <c r="E11" s="91"/>
      <c r="G11" s="8"/>
      <c r="H11" s="162"/>
    </row>
    <row r="12" spans="2:10" ht="13.5" customHeight="1">
      <c r="B12" s="11"/>
      <c r="G12" s="8"/>
      <c r="H12" s="162"/>
      <c r="I12" s="6"/>
      <c r="J12" s="1" t="s">
        <v>16</v>
      </c>
    </row>
    <row r="13" spans="1:9" ht="13.5" customHeight="1">
      <c r="A13" s="132">
        <v>5</v>
      </c>
      <c r="B13" s="133"/>
      <c r="C13" s="6">
        <f>IF($B13="","",CONCATENATE(VLOOKUP($B13,'SL-D'!$A$5:$F$68,3)," (",VLOOKUP($B13,'SL-D'!$A$5:$F$68,5),")"))</f>
      </c>
      <c r="G13" s="8"/>
      <c r="H13" s="162"/>
      <c r="I13" s="92"/>
    </row>
    <row r="14" spans="2:9" ht="13.5" customHeight="1">
      <c r="B14" s="11"/>
      <c r="C14" s="7"/>
      <c r="D14" s="160">
        <v>11</v>
      </c>
      <c r="E14" s="6"/>
      <c r="F14" s="12"/>
      <c r="G14" s="8"/>
      <c r="H14" s="162"/>
      <c r="I14" s="8"/>
    </row>
    <row r="15" spans="1:9" ht="13.5" customHeight="1">
      <c r="A15" s="132">
        <v>6</v>
      </c>
      <c r="B15" s="133"/>
      <c r="C15" s="6">
        <f>IF($B15="","",CONCATENATE(VLOOKUP($B15,'SL-D'!$A$5:$F$68,3)," (",VLOOKUP($B15,'SL-D'!$A$5:$F$68,5),")"))</f>
      </c>
      <c r="D15" s="161"/>
      <c r="E15" s="92"/>
      <c r="F15" s="160">
        <v>14</v>
      </c>
      <c r="G15" s="8"/>
      <c r="H15" s="162"/>
      <c r="I15" s="8"/>
    </row>
    <row r="16" spans="2:9" ht="13.5" customHeight="1">
      <c r="B16" s="11"/>
      <c r="E16" s="8"/>
      <c r="F16" s="162"/>
      <c r="G16" s="10"/>
      <c r="H16" s="161"/>
      <c r="I16" s="8"/>
    </row>
    <row r="17" spans="1:9" ht="13.5" customHeight="1">
      <c r="A17" s="132">
        <v>7</v>
      </c>
      <c r="B17" s="133"/>
      <c r="C17" s="6">
        <f>IF($B17="","",CONCATENATE(VLOOKUP($B17,'SL-D'!$A$5:$F$68,3)," (",VLOOKUP($B17,'SL-D'!$A$5:$F$68,5),")"))</f>
      </c>
      <c r="E17" s="8"/>
      <c r="F17" s="162"/>
      <c r="G17" s="91"/>
      <c r="I17" s="8"/>
    </row>
    <row r="18" spans="2:9" ht="13.5" customHeight="1">
      <c r="B18" s="11"/>
      <c r="C18" s="7"/>
      <c r="D18" s="160">
        <v>12</v>
      </c>
      <c r="E18" s="6"/>
      <c r="F18" s="161"/>
      <c r="I18" s="8"/>
    </row>
    <row r="19" spans="1:9" ht="13.5" customHeight="1">
      <c r="A19" s="132">
        <v>8</v>
      </c>
      <c r="B19" s="133"/>
      <c r="C19" s="6">
        <f>IF($B19="","",CONCATENATE(VLOOKUP($B19,'SL-D'!$A$5:$F$68,3)," (",VLOOKUP($B19,'SL-D'!$A$5:$F$68,5),")"))</f>
      </c>
      <c r="D19" s="161"/>
      <c r="E19" s="91"/>
      <c r="I19" s="8"/>
    </row>
  </sheetData>
  <sheetProtection/>
  <mergeCells count="8">
    <mergeCell ref="D18:D19"/>
    <mergeCell ref="F7:F10"/>
    <mergeCell ref="F15:F18"/>
    <mergeCell ref="I1:J1"/>
    <mergeCell ref="H9:H16"/>
    <mergeCell ref="D6:D7"/>
    <mergeCell ref="D10:D11"/>
    <mergeCell ref="D14:D15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2012-11-24T09:49:32Z</cp:lastPrinted>
  <dcterms:created xsi:type="dcterms:W3CDTF">2002-02-19T15:28:55Z</dcterms:created>
  <dcterms:modified xsi:type="dcterms:W3CDTF">2012-11-24T16:30:01Z</dcterms:modified>
  <cp:category/>
  <cp:version/>
  <cp:contentType/>
  <cp:contentStatus/>
</cp:coreProperties>
</file>